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С 2011" sheetId="1" r:id="rId1"/>
    <sheet name="Уточненн РС 2011Г." sheetId="2" r:id="rId2"/>
    <sheet name="Лист1" sheetId="3" r:id="rId3"/>
  </sheets>
  <definedNames>
    <definedName name="_xlnm.Print_Area" localSheetId="0">'РС 2011'!$A$1:$J$59</definedName>
  </definedNames>
  <calcPr fullCalcOnLoad="1"/>
</workbook>
</file>

<file path=xl/sharedStrings.xml><?xml version="1.0" encoding="utf-8"?>
<sst xmlns="http://schemas.openxmlformats.org/spreadsheetml/2006/main" count="111" uniqueCount="69">
  <si>
    <t>№п/п</t>
  </si>
  <si>
    <t xml:space="preserve">Стоимость услуг выставл. поставщиком, руб. </t>
  </si>
  <si>
    <t xml:space="preserve"> Экономич. Обоснованный тариф, руб.</t>
  </si>
  <si>
    <t xml:space="preserve"> объем выставленный поставщиком, Гкал</t>
  </si>
  <si>
    <t>Наименование</t>
  </si>
  <si>
    <t>поставщика</t>
  </si>
  <si>
    <t xml:space="preserve">Теплоснабжение                          </t>
  </si>
  <si>
    <t>ОАО ЖКХ "Заволжье".</t>
  </si>
  <si>
    <t xml:space="preserve"> </t>
  </si>
  <si>
    <t>Горячее водоснабжение</t>
  </si>
  <si>
    <t>ОАО ЖКХ "Заволжье"</t>
  </si>
  <si>
    <t>Холодное водоснабжение</t>
  </si>
  <si>
    <t>Водоотведение</t>
  </si>
  <si>
    <t xml:space="preserve">потребность в МТ </t>
  </si>
  <si>
    <t xml:space="preserve">финансировано </t>
  </si>
  <si>
    <t xml:space="preserve"> переплата+, задолж.-.</t>
  </si>
  <si>
    <t xml:space="preserve">ОАО "Карабиха" </t>
  </si>
  <si>
    <t>ИТОГО за 2011 год:</t>
  </si>
  <si>
    <t>ГУП ЖКХ "Яркоммунсервис"(Спасское)</t>
  </si>
  <si>
    <t>ГУП ЖКХ "Яркоммунсервис"(Туношна)</t>
  </si>
  <si>
    <t>ЗАО "Пансионат отдыха "Ярославль"</t>
  </si>
  <si>
    <t>ОАО "Красные ткачи"</t>
  </si>
  <si>
    <t>ЯДГС ЯО СЖД Филиала       ОАО "РЖД"</t>
  </si>
  <si>
    <t>ООО "Русэнергосбыт"</t>
  </si>
  <si>
    <t>ОАО "ЯСК"</t>
  </si>
  <si>
    <t>ОАО "ТГК-2"</t>
  </si>
  <si>
    <t>ЗАО "Пансионат отдыха  "Ярославль"</t>
  </si>
  <si>
    <t>ГУП ЖКХ "Яркоммунсервис" (Спасское)</t>
  </si>
  <si>
    <t>ГУП ЖКХ "Яркоммунсервис"  (Туношна)</t>
  </si>
  <si>
    <t>ОАО Санаторий "Красный Холм"</t>
  </si>
  <si>
    <t>ОАО "Ярославльводоканал"   (с транспортировкой           ОАО ЖКХ "Заволжье")</t>
  </si>
  <si>
    <t>ГУП ЖКХ "Яркоммунсервис" (Туношна)</t>
  </si>
  <si>
    <t>ФГОУ СПО "ЯАПК"</t>
  </si>
  <si>
    <t>ОАО "Санаторий Красный холм"</t>
  </si>
  <si>
    <t>ОАО ЖКХ "Заволжье" (транспортировка)</t>
  </si>
  <si>
    <t>ОАО "Красные ткачи"                (с транспортировкой           ОАО ЖКХ "Заволжье")</t>
  </si>
  <si>
    <t>ОАО "Красный холм"</t>
  </si>
  <si>
    <t>Наименование организации</t>
  </si>
  <si>
    <t xml:space="preserve">Сумма </t>
  </si>
  <si>
    <t xml:space="preserve">Затраты </t>
  </si>
  <si>
    <t>Затраты</t>
  </si>
  <si>
    <t>Доначисление (+)</t>
  </si>
  <si>
    <t xml:space="preserve">Оплачено </t>
  </si>
  <si>
    <t>Сумма</t>
  </si>
  <si>
    <t>по договору</t>
  </si>
  <si>
    <t>принятые к учету</t>
  </si>
  <si>
    <t>уточненные</t>
  </si>
  <si>
    <t>Снятие (-)</t>
  </si>
  <si>
    <t>в</t>
  </si>
  <si>
    <t>к возврату (-)</t>
  </si>
  <si>
    <t>в пред. договора</t>
  </si>
  <si>
    <t>2011 году</t>
  </si>
  <si>
    <t>К доплате (+)</t>
  </si>
  <si>
    <t>Теплоснабжение и ГВС</t>
  </si>
  <si>
    <t>ХВС и стоки</t>
  </si>
  <si>
    <t>Итого</t>
  </si>
  <si>
    <t>МП</t>
  </si>
  <si>
    <t>по ЗАО"ЯРУ"</t>
  </si>
  <si>
    <t>Директор МКУ "МФЦР"</t>
  </si>
  <si>
    <t>К.Н.Мельников</t>
  </si>
  <si>
    <t>И.Г.Гарипова</t>
  </si>
  <si>
    <t>Генеральный директор ЗАО "Яру ЖКХ"                                              А.В. Шатский</t>
  </si>
  <si>
    <t>Начальник ПЭО                                                                                      Г.Л. Гаврилова</t>
  </si>
  <si>
    <t xml:space="preserve">               населению жилищно-коммунальные услуги по тарифам, не обеспечивающим возмещение издержек за 2011 год</t>
  </si>
  <si>
    <t>Генеральный директор ЗАО "Яру ЖКХ"                                            А.В. Шатский</t>
  </si>
  <si>
    <t>Начальник ПЭО                                                                                         Г.Л.   Гаврилова</t>
  </si>
  <si>
    <t>МКУ "МФЦР"</t>
  </si>
  <si>
    <t>Предварительный расчет субсидий на компенсацию выпадающих доходов организациям, предоставляющим</t>
  </si>
  <si>
    <t>Сведения об обьемах коммунальных рессурсов закупленных у поставщиков для населения по ЗАО"ЯРУ" за 2011год.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</si>
</sst>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.00000"/>
    <numFmt numFmtId="182" formatCode="#,##0.00000"/>
    <numFmt numFmtId="183" formatCode="#,##0.0000000"/>
  </numFmts>
  <fonts count="29">
    <font>
      <sz val="10"/>
      <name val="Arial"/>
      <family val="0"/>
    </font>
    <font>
      <b/>
      <sz val="10"/>
      <name val="Arial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color indexed="10"/>
      <name val="Arial"/>
      <family val="0"/>
    </font>
    <font>
      <b/>
      <sz val="12"/>
      <color indexed="10"/>
      <name val="Arial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4" fontId="0" fillId="0" borderId="15" xfId="0" applyNumberFormat="1" applyBorder="1" applyAlignment="1">
      <alignment horizontal="right"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" fontId="1" fillId="24" borderId="22" xfId="0" applyNumberFormat="1" applyFont="1" applyFill="1" applyBorder="1" applyAlignment="1">
      <alignment/>
    </xf>
    <xf numFmtId="4" fontId="1" fillId="24" borderId="23" xfId="0" applyNumberFormat="1" applyFont="1" applyFill="1" applyBorder="1" applyAlignment="1">
      <alignment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 horizontal="right"/>
    </xf>
    <xf numFmtId="0" fontId="1" fillId="24" borderId="22" xfId="0" applyFont="1" applyFill="1" applyBorder="1" applyAlignment="1">
      <alignment/>
    </xf>
    <xf numFmtId="4" fontId="1" fillId="24" borderId="22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24" xfId="0" applyFont="1" applyBorder="1" applyAlignment="1">
      <alignment horizontal="center"/>
    </xf>
    <xf numFmtId="0" fontId="6" fillId="24" borderId="24" xfId="0" applyFont="1" applyFill="1" applyBorder="1" applyAlignment="1">
      <alignment horizontal="center" wrapText="1"/>
    </xf>
    <xf numFmtId="0" fontId="6" fillId="0" borderId="25" xfId="0" applyFont="1" applyBorder="1" applyAlignment="1">
      <alignment horizontal="center"/>
    </xf>
    <xf numFmtId="0" fontId="6" fillId="24" borderId="25" xfId="0" applyFont="1" applyFill="1" applyBorder="1" applyAlignment="1">
      <alignment horizontal="center" wrapText="1"/>
    </xf>
    <xf numFmtId="0" fontId="6" fillId="0" borderId="26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6" fillId="24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24" borderId="27" xfId="0" applyFont="1" applyFill="1" applyBorder="1" applyAlignment="1">
      <alignment horizontal="center"/>
    </xf>
    <xf numFmtId="0" fontId="8" fillId="5" borderId="28" xfId="0" applyFont="1" applyFill="1" applyBorder="1" applyAlignment="1">
      <alignment horizontal="center" wrapText="1"/>
    </xf>
    <xf numFmtId="4" fontId="8" fillId="5" borderId="29" xfId="0" applyNumberFormat="1" applyFont="1" applyFill="1" applyBorder="1" applyAlignment="1">
      <alignment horizontal="center" wrapText="1"/>
    </xf>
    <xf numFmtId="4" fontId="7" fillId="5" borderId="29" xfId="0" applyNumberFormat="1" applyFont="1" applyFill="1" applyBorder="1" applyAlignment="1">
      <alignment horizontal="center"/>
    </xf>
    <xf numFmtId="4" fontId="8" fillId="5" borderId="29" xfId="53" applyNumberFormat="1" applyFont="1" applyFill="1" applyBorder="1" applyAlignment="1">
      <alignment horizontal="center" wrapText="1"/>
      <protection/>
    </xf>
    <xf numFmtId="2" fontId="6" fillId="0" borderId="0" xfId="0" applyNumberFormat="1" applyFont="1" applyAlignment="1">
      <alignment horizontal="center"/>
    </xf>
    <xf numFmtId="0" fontId="6" fillId="24" borderId="30" xfId="0" applyFont="1" applyFill="1" applyBorder="1" applyAlignment="1">
      <alignment horizontal="center"/>
    </xf>
    <xf numFmtId="0" fontId="9" fillId="24" borderId="26" xfId="0" applyFont="1" applyFill="1" applyBorder="1" applyAlignment="1">
      <alignment horizontal="center" wrapText="1"/>
    </xf>
    <xf numFmtId="4" fontId="8" fillId="24" borderId="26" xfId="0" applyNumberFormat="1" applyFont="1" applyFill="1" applyBorder="1" applyAlignment="1">
      <alignment horizontal="center" wrapText="1"/>
    </xf>
    <xf numFmtId="4" fontId="7" fillId="24" borderId="26" xfId="0" applyNumberFormat="1" applyFont="1" applyFill="1" applyBorder="1" applyAlignment="1">
      <alignment horizontal="center"/>
    </xf>
    <xf numFmtId="4" fontId="8" fillId="24" borderId="26" xfId="53" applyNumberFormat="1" applyFont="1" applyFill="1" applyBorder="1" applyAlignment="1">
      <alignment horizontal="center" wrapText="1"/>
      <protection/>
    </xf>
    <xf numFmtId="4" fontId="7" fillId="24" borderId="30" xfId="0" applyNumberFormat="1" applyFont="1" applyFill="1" applyBorder="1" applyAlignment="1">
      <alignment horizontal="center"/>
    </xf>
    <xf numFmtId="0" fontId="6" fillId="24" borderId="30" xfId="0" applyFont="1" applyFill="1" applyBorder="1" applyAlignment="1">
      <alignment horizontal="center" wrapText="1"/>
    </xf>
    <xf numFmtId="0" fontId="9" fillId="24" borderId="30" xfId="0" applyFont="1" applyFill="1" applyBorder="1" applyAlignment="1">
      <alignment horizontal="center" wrapText="1"/>
    </xf>
    <xf numFmtId="4" fontId="8" fillId="24" borderId="25" xfId="0" applyNumberFormat="1" applyFont="1" applyFill="1" applyBorder="1" applyAlignment="1">
      <alignment horizontal="center" wrapText="1"/>
    </xf>
    <xf numFmtId="4" fontId="7" fillId="24" borderId="25" xfId="0" applyNumberFormat="1" applyFont="1" applyFill="1" applyBorder="1" applyAlignment="1">
      <alignment horizontal="center"/>
    </xf>
    <xf numFmtId="4" fontId="7" fillId="0" borderId="26" xfId="0" applyNumberFormat="1" applyFont="1" applyFill="1" applyBorder="1" applyAlignment="1">
      <alignment horizontal="center"/>
    </xf>
    <xf numFmtId="4" fontId="8" fillId="0" borderId="26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4" fontId="7" fillId="24" borderId="31" xfId="0" applyNumberFormat="1" applyFont="1" applyFill="1" applyBorder="1" applyAlignment="1">
      <alignment horizontal="center"/>
    </xf>
    <xf numFmtId="2" fontId="10" fillId="0" borderId="0" xfId="0" applyNumberFormat="1" applyFont="1" applyAlignment="1">
      <alignment horizontal="center"/>
    </xf>
    <xf numFmtId="4" fontId="7" fillId="5" borderId="32" xfId="0" applyNumberFormat="1" applyFont="1" applyFill="1" applyBorder="1" applyAlignment="1">
      <alignment horizontal="center"/>
    </xf>
    <xf numFmtId="0" fontId="9" fillId="25" borderId="26" xfId="0" applyFont="1" applyFill="1" applyBorder="1" applyAlignment="1">
      <alignment horizontal="center" wrapText="1"/>
    </xf>
    <xf numFmtId="4" fontId="8" fillId="25" borderId="26" xfId="0" applyNumberFormat="1" applyFont="1" applyFill="1" applyBorder="1" applyAlignment="1">
      <alignment horizontal="center" wrapText="1"/>
    </xf>
    <xf numFmtId="4" fontId="7" fillId="25" borderId="26" xfId="0" applyNumberFormat="1" applyFont="1" applyFill="1" applyBorder="1" applyAlignment="1">
      <alignment horizontal="center"/>
    </xf>
    <xf numFmtId="4" fontId="7" fillId="25" borderId="30" xfId="0" applyNumberFormat="1" applyFont="1" applyFill="1" applyBorder="1" applyAlignment="1">
      <alignment horizontal="center"/>
    </xf>
    <xf numFmtId="0" fontId="6" fillId="24" borderId="0" xfId="0" applyFont="1" applyFill="1" applyAlignment="1">
      <alignment horizontal="center"/>
    </xf>
    <xf numFmtId="4" fontId="8" fillId="24" borderId="30" xfId="0" applyNumberFormat="1" applyFont="1" applyFill="1" applyBorder="1" applyAlignment="1">
      <alignment horizontal="center" wrapText="1"/>
    </xf>
    <xf numFmtId="4" fontId="9" fillId="5" borderId="29" xfId="0" applyNumberFormat="1" applyFont="1" applyFill="1" applyBorder="1" applyAlignment="1">
      <alignment horizontal="center" wrapText="1"/>
    </xf>
    <xf numFmtId="0" fontId="6" fillId="0" borderId="22" xfId="0" applyFont="1" applyBorder="1" applyAlignment="1">
      <alignment horizontal="center"/>
    </xf>
    <xf numFmtId="4" fontId="10" fillId="0" borderId="22" xfId="0" applyNumberFormat="1" applyFont="1" applyBorder="1" applyAlignment="1">
      <alignment horizontal="center"/>
    </xf>
    <xf numFmtId="4" fontId="11" fillId="0" borderId="22" xfId="0" applyNumberFormat="1" applyFont="1" applyBorder="1" applyAlignment="1">
      <alignment horizontal="center"/>
    </xf>
    <xf numFmtId="4" fontId="10" fillId="24" borderId="22" xfId="0" applyNumberFormat="1" applyFont="1" applyFill="1" applyBorder="1" applyAlignment="1">
      <alignment horizontal="center"/>
    </xf>
    <xf numFmtId="4" fontId="6" fillId="0" borderId="22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4" fontId="10" fillId="24" borderId="10" xfId="0" applyNumberFormat="1" applyFont="1" applyFill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4" fontId="9" fillId="24" borderId="30" xfId="0" applyNumberFormat="1" applyFont="1" applyFill="1" applyBorder="1" applyAlignment="1">
      <alignment horizontal="center" wrapText="1"/>
    </xf>
    <xf numFmtId="0" fontId="7" fillId="0" borderId="33" xfId="0" applyFont="1" applyBorder="1" applyAlignment="1">
      <alignment horizontal="center"/>
    </xf>
    <xf numFmtId="0" fontId="7" fillId="24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 wrapText="1"/>
    </xf>
    <xf numFmtId="4" fontId="8" fillId="3" borderId="25" xfId="0" applyNumberFormat="1" applyFont="1" applyFill="1" applyBorder="1" applyAlignment="1">
      <alignment horizontal="center" wrapText="1"/>
    </xf>
    <xf numFmtId="4" fontId="7" fillId="3" borderId="25" xfId="0" applyNumberFormat="1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4" fontId="8" fillId="3" borderId="26" xfId="0" applyNumberFormat="1" applyFont="1" applyFill="1" applyBorder="1" applyAlignment="1">
      <alignment horizontal="center" wrapText="1"/>
    </xf>
    <xf numFmtId="4" fontId="7" fillId="3" borderId="26" xfId="0" applyNumberFormat="1" applyFont="1" applyFill="1" applyBorder="1" applyAlignment="1">
      <alignment horizontal="center"/>
    </xf>
    <xf numFmtId="4" fontId="7" fillId="3" borderId="30" xfId="0" applyNumberFormat="1" applyFont="1" applyFill="1" applyBorder="1" applyAlignment="1">
      <alignment horizontal="center"/>
    </xf>
    <xf numFmtId="2" fontId="6" fillId="3" borderId="0" xfId="0" applyNumberFormat="1" applyFont="1" applyFill="1" applyAlignment="1">
      <alignment horizontal="center"/>
    </xf>
    <xf numFmtId="0" fontId="6" fillId="22" borderId="30" xfId="0" applyFont="1" applyFill="1" applyBorder="1" applyAlignment="1">
      <alignment horizontal="center" wrapText="1"/>
    </xf>
    <xf numFmtId="0" fontId="8" fillId="5" borderId="13" xfId="0" applyFont="1" applyFill="1" applyBorder="1" applyAlignment="1">
      <alignment horizontal="center" wrapText="1"/>
    </xf>
    <xf numFmtId="4" fontId="8" fillId="5" borderId="32" xfId="0" applyNumberFormat="1" applyFont="1" applyFill="1" applyBorder="1" applyAlignment="1">
      <alignment horizontal="center" wrapText="1"/>
    </xf>
    <xf numFmtId="4" fontId="8" fillId="24" borderId="30" xfId="53" applyNumberFormat="1" applyFont="1" applyFill="1" applyBorder="1" applyAlignment="1">
      <alignment horizontal="center" wrapText="1"/>
      <protection/>
    </xf>
    <xf numFmtId="0" fontId="6" fillId="24" borderId="34" xfId="0" applyFont="1" applyFill="1" applyBorder="1" applyAlignment="1">
      <alignment horizontal="center"/>
    </xf>
    <xf numFmtId="0" fontId="6" fillId="24" borderId="35" xfId="0" applyFont="1" applyFill="1" applyBorder="1" applyAlignment="1">
      <alignment horizontal="center"/>
    </xf>
    <xf numFmtId="0" fontId="6" fillId="24" borderId="31" xfId="0" applyFont="1" applyFill="1" applyBorder="1" applyAlignment="1">
      <alignment horizontal="center" wrapText="1"/>
    </xf>
    <xf numFmtId="4" fontId="8" fillId="24" borderId="31" xfId="0" applyNumberFormat="1" applyFont="1" applyFill="1" applyBorder="1" applyAlignment="1">
      <alignment horizontal="center" wrapText="1"/>
    </xf>
    <xf numFmtId="4" fontId="8" fillId="24" borderId="31" xfId="53" applyNumberFormat="1" applyFont="1" applyFill="1" applyBorder="1" applyAlignment="1">
      <alignment horizontal="center" wrapText="1"/>
      <protection/>
    </xf>
    <xf numFmtId="0" fontId="6" fillId="24" borderId="24" xfId="0" applyFont="1" applyFill="1" applyBorder="1" applyAlignment="1">
      <alignment horizontal="center" wrapText="1"/>
    </xf>
    <xf numFmtId="0" fontId="6" fillId="24" borderId="25" xfId="0" applyFont="1" applyFill="1" applyBorder="1" applyAlignment="1">
      <alignment horizontal="center" wrapText="1"/>
    </xf>
    <xf numFmtId="0" fontId="6" fillId="24" borderId="26" xfId="0" applyFont="1" applyFill="1" applyBorder="1" applyAlignment="1">
      <alignment horizontal="center" wrapText="1"/>
    </xf>
    <xf numFmtId="0" fontId="7" fillId="0" borderId="3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С 2010 (2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9"/>
  <sheetViews>
    <sheetView tabSelected="1" zoomScale="65" zoomScaleNormal="65" zoomScaleSheetLayoutView="50" zoomScalePageLayoutView="0" workbookViewId="0" topLeftCell="A1">
      <pane xSplit="1" ySplit="7" topLeftCell="B2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30" sqref="J30"/>
    </sheetView>
  </sheetViews>
  <sheetFormatPr defaultColWidth="14.7109375" defaultRowHeight="12.75"/>
  <cols>
    <col min="1" max="1" width="5.8515625" style="30" customWidth="1"/>
    <col min="2" max="2" width="57.28125" style="30" customWidth="1"/>
    <col min="3" max="3" width="19.28125" style="30" customWidth="1"/>
    <col min="4" max="4" width="13.140625" style="85" customWidth="1"/>
    <col min="5" max="5" width="18.8515625" style="67" customWidth="1"/>
    <col min="6" max="6" width="19.8515625" style="30" customWidth="1"/>
    <col min="7" max="7" width="15.140625" style="30" customWidth="1"/>
    <col min="8" max="8" width="20.28125" style="67" customWidth="1"/>
    <col min="9" max="9" width="19.28125" style="30" customWidth="1"/>
    <col min="10" max="10" width="22.421875" style="30" customWidth="1"/>
    <col min="11" max="11" width="13.28125" style="30" customWidth="1"/>
    <col min="12" max="16384" width="14.7109375" style="30" customWidth="1"/>
  </cols>
  <sheetData>
    <row r="2" spans="2:13" ht="22.5" customHeight="1">
      <c r="B2" s="112" t="s">
        <v>68</v>
      </c>
      <c r="C2" s="112"/>
      <c r="D2" s="112"/>
      <c r="E2" s="112"/>
      <c r="F2" s="112"/>
      <c r="G2" s="112"/>
      <c r="H2" s="112"/>
      <c r="I2" s="112"/>
      <c r="J2" s="112"/>
      <c r="K2" s="31"/>
      <c r="L2" s="31"/>
      <c r="M2" s="31"/>
    </row>
    <row r="4" spans="1:10" ht="12.75" customHeight="1">
      <c r="A4" s="32" t="s">
        <v>0</v>
      </c>
      <c r="B4" s="32"/>
      <c r="C4" s="113"/>
      <c r="D4" s="116"/>
      <c r="E4" s="104"/>
      <c r="F4" s="109" t="s">
        <v>1</v>
      </c>
      <c r="G4" s="109" t="s">
        <v>2</v>
      </c>
      <c r="H4" s="104" t="s">
        <v>3</v>
      </c>
      <c r="I4" s="109"/>
      <c r="J4" s="109"/>
    </row>
    <row r="5" spans="1:10" ht="15">
      <c r="A5" s="34"/>
      <c r="B5" s="34" t="s">
        <v>4</v>
      </c>
      <c r="C5" s="114"/>
      <c r="D5" s="117"/>
      <c r="E5" s="105"/>
      <c r="F5" s="110"/>
      <c r="G5" s="110"/>
      <c r="H5" s="105"/>
      <c r="I5" s="110"/>
      <c r="J5" s="110"/>
    </row>
    <row r="6" spans="1:10" ht="15">
      <c r="A6" s="34"/>
      <c r="B6" s="34" t="s">
        <v>5</v>
      </c>
      <c r="C6" s="114"/>
      <c r="D6" s="117"/>
      <c r="E6" s="105"/>
      <c r="F6" s="110"/>
      <c r="G6" s="110"/>
      <c r="H6" s="105"/>
      <c r="I6" s="110"/>
      <c r="J6" s="110"/>
    </row>
    <row r="7" spans="1:10" ht="15">
      <c r="A7" s="34"/>
      <c r="B7" s="36"/>
      <c r="C7" s="115"/>
      <c r="D7" s="118"/>
      <c r="E7" s="106"/>
      <c r="F7" s="111"/>
      <c r="G7" s="111"/>
      <c r="H7" s="106"/>
      <c r="I7" s="111"/>
      <c r="J7" s="111"/>
    </row>
    <row r="8" spans="1:10" ht="13.5" customHeight="1" thickBot="1">
      <c r="A8" s="36"/>
      <c r="B8" s="34">
        <v>2</v>
      </c>
      <c r="C8" s="32">
        <v>3</v>
      </c>
      <c r="D8" s="37">
        <v>4</v>
      </c>
      <c r="E8" s="38">
        <v>5</v>
      </c>
      <c r="F8" s="32">
        <v>6</v>
      </c>
      <c r="G8" s="32">
        <v>7</v>
      </c>
      <c r="H8" s="38">
        <v>8</v>
      </c>
      <c r="I8" s="32">
        <v>9</v>
      </c>
      <c r="J8" s="39">
        <v>10</v>
      </c>
    </row>
    <row r="9" spans="1:11" ht="16.5" thickBot="1">
      <c r="A9" s="40">
        <v>1</v>
      </c>
      <c r="B9" s="41" t="s">
        <v>6</v>
      </c>
      <c r="C9" s="42">
        <f>C10+C11+C12+C13+C14+C15+C16+C17+C18+C19</f>
        <v>83699149.58</v>
      </c>
      <c r="D9" s="43">
        <f aca="true" t="shared" si="0" ref="D9:D32">C9/E9</f>
        <v>992.0404782702998</v>
      </c>
      <c r="E9" s="42">
        <f>E10+E11+E12+E13+E14+E15+E16+E17+E18+E19</f>
        <v>84370.70000000001</v>
      </c>
      <c r="F9" s="42">
        <f>F10+F11+F12+F13+F14+F15+F16+F17+F18+F19</f>
        <v>151045316.22</v>
      </c>
      <c r="G9" s="44">
        <f>F9/H9</f>
        <v>1756.4231930868389</v>
      </c>
      <c r="H9" s="42">
        <f>H10+H11+H12+H13+H14+H15+H16+H17+H18+H19</f>
        <v>85995.97</v>
      </c>
      <c r="I9" s="42">
        <f>I10+I11+I12+I13+I14+I15+I16+I17+I18+I19</f>
        <v>58145764.52259322</v>
      </c>
      <c r="J9" s="42">
        <f>J10+J11+J12+J13+J14+J15+J16+J17+J18+J19</f>
        <v>6300538.685560121</v>
      </c>
      <c r="K9" s="45"/>
    </row>
    <row r="10" spans="1:10" ht="21" customHeight="1">
      <c r="A10" s="46"/>
      <c r="B10" s="47" t="s">
        <v>18</v>
      </c>
      <c r="C10" s="48">
        <v>278128.14</v>
      </c>
      <c r="D10" s="49">
        <f t="shared" si="0"/>
        <v>992.003923386953</v>
      </c>
      <c r="E10" s="48">
        <v>280.37</v>
      </c>
      <c r="F10" s="50">
        <v>1483929.23</v>
      </c>
      <c r="G10" s="50">
        <f>F10/H10</f>
        <v>2493.1187816064917</v>
      </c>
      <c r="H10" s="50">
        <v>595.21</v>
      </c>
      <c r="I10" s="49">
        <f aca="true" t="shared" si="1" ref="I10:I18">(G10-D10)*E10</f>
        <v>420867.57279901206</v>
      </c>
      <c r="J10" s="51"/>
    </row>
    <row r="11" spans="1:10" ht="26.25" customHeight="1">
      <c r="A11" s="46"/>
      <c r="B11" s="47" t="s">
        <v>19</v>
      </c>
      <c r="C11" s="48">
        <v>447879.73</v>
      </c>
      <c r="D11" s="49">
        <f t="shared" si="0"/>
        <v>992.0695742701457</v>
      </c>
      <c r="E11" s="48">
        <v>451.46</v>
      </c>
      <c r="F11" s="50">
        <v>1363371.59</v>
      </c>
      <c r="G11" s="49">
        <f>F11/H11</f>
        <v>2471.084751599514</v>
      </c>
      <c r="H11" s="50">
        <v>551.73</v>
      </c>
      <c r="I11" s="49">
        <f t="shared" si="1"/>
        <v>667716.1919571167</v>
      </c>
      <c r="J11" s="51"/>
    </row>
    <row r="12" spans="1:10" ht="16.5" customHeight="1">
      <c r="A12" s="46"/>
      <c r="B12" s="52" t="s">
        <v>21</v>
      </c>
      <c r="C12" s="48">
        <v>9214485.5</v>
      </c>
      <c r="D12" s="49">
        <f t="shared" si="0"/>
        <v>992.0390744183893</v>
      </c>
      <c r="E12" s="48">
        <v>9288.43</v>
      </c>
      <c r="F12" s="50">
        <v>15097894.04</v>
      </c>
      <c r="G12" s="50">
        <f aca="true" t="shared" si="2" ref="G12:G19">F12/H12</f>
        <v>1625.8017386659888</v>
      </c>
      <c r="H12" s="50">
        <v>9286.43</v>
      </c>
      <c r="I12" s="49"/>
      <c r="J12" s="51">
        <f>(G12-D12)*H12</f>
        <v>5885392.618148835</v>
      </c>
    </row>
    <row r="13" spans="1:10" ht="15.75">
      <c r="A13" s="46"/>
      <c r="B13" s="52" t="s">
        <v>22</v>
      </c>
      <c r="C13" s="48">
        <v>80029.91</v>
      </c>
      <c r="D13" s="49">
        <f t="shared" si="0"/>
        <v>991.9423648983638</v>
      </c>
      <c r="E13" s="48">
        <v>80.68</v>
      </c>
      <c r="F13" s="50">
        <v>144515.86</v>
      </c>
      <c r="G13" s="50">
        <f t="shared" si="2"/>
        <v>1281.5097987053293</v>
      </c>
      <c r="H13" s="50">
        <v>112.77</v>
      </c>
      <c r="I13" s="49">
        <f t="shared" si="1"/>
        <v>23362.300559545976</v>
      </c>
      <c r="J13" s="51"/>
    </row>
    <row r="14" spans="1:10" ht="15.75">
      <c r="A14" s="46"/>
      <c r="B14" s="52" t="s">
        <v>7</v>
      </c>
      <c r="C14" s="48">
        <v>48287184.35</v>
      </c>
      <c r="D14" s="49">
        <f t="shared" si="0"/>
        <v>992.0404981159583</v>
      </c>
      <c r="E14" s="48">
        <v>48674.61</v>
      </c>
      <c r="F14" s="50">
        <v>100712573.3</v>
      </c>
      <c r="G14" s="50">
        <f t="shared" si="2"/>
        <v>2050.389999824914</v>
      </c>
      <c r="H14" s="50">
        <v>49118.74</v>
      </c>
      <c r="I14" s="49">
        <v>51514773.49</v>
      </c>
      <c r="J14" s="51"/>
    </row>
    <row r="15" spans="1:10" ht="21" customHeight="1">
      <c r="A15" s="46"/>
      <c r="B15" s="52" t="s">
        <v>20</v>
      </c>
      <c r="C15" s="48">
        <v>1191702.3</v>
      </c>
      <c r="D15" s="49">
        <f t="shared" si="0"/>
        <v>992.0436042155737</v>
      </c>
      <c r="E15" s="48">
        <v>1201.26</v>
      </c>
      <c r="F15" s="50">
        <v>1737096.84</v>
      </c>
      <c r="G15" s="50">
        <f t="shared" si="2"/>
        <v>1371.7893390191898</v>
      </c>
      <c r="H15" s="50">
        <v>1266.3</v>
      </c>
      <c r="I15" s="49">
        <f t="shared" si="1"/>
        <v>456173.3613901918</v>
      </c>
      <c r="J15" s="51"/>
    </row>
    <row r="16" spans="1:10" ht="15.75">
      <c r="A16" s="46"/>
      <c r="B16" s="52" t="s">
        <v>23</v>
      </c>
      <c r="C16" s="48">
        <v>141774.5</v>
      </c>
      <c r="D16" s="49">
        <f t="shared" si="0"/>
        <v>992.1238628411476</v>
      </c>
      <c r="E16" s="48">
        <v>142.9</v>
      </c>
      <c r="F16" s="50">
        <v>160382.86</v>
      </c>
      <c r="G16" s="50">
        <f t="shared" si="2"/>
        <v>1117.0278590332914</v>
      </c>
      <c r="H16" s="50">
        <v>143.58</v>
      </c>
      <c r="I16" s="49">
        <f t="shared" si="1"/>
        <v>17848.781055857355</v>
      </c>
      <c r="J16" s="51"/>
    </row>
    <row r="17" spans="1:11" ht="15.75">
      <c r="A17" s="46"/>
      <c r="B17" s="53" t="s">
        <v>24</v>
      </c>
      <c r="C17" s="48">
        <v>92914.95</v>
      </c>
      <c r="D17" s="49">
        <f t="shared" si="0"/>
        <v>992.0451633568225</v>
      </c>
      <c r="E17" s="48">
        <v>93.66</v>
      </c>
      <c r="F17" s="50"/>
      <c r="G17" s="50">
        <v>0</v>
      </c>
      <c r="H17" s="50"/>
      <c r="I17" s="49"/>
      <c r="J17" s="51">
        <f>(G17-D17)*H17</f>
        <v>0</v>
      </c>
      <c r="K17" s="45"/>
    </row>
    <row r="18" spans="1:10" ht="15.75">
      <c r="A18" s="40" t="s">
        <v>8</v>
      </c>
      <c r="B18" s="52" t="s">
        <v>25</v>
      </c>
      <c r="C18" s="68">
        <v>23658086.84</v>
      </c>
      <c r="D18" s="51">
        <f t="shared" si="0"/>
        <v>992.0402601318103</v>
      </c>
      <c r="E18" s="68">
        <v>23847.91</v>
      </c>
      <c r="F18" s="98">
        <v>29627827.98</v>
      </c>
      <c r="G18" s="98">
        <f t="shared" si="2"/>
        <v>1203.5901538051553</v>
      </c>
      <c r="H18" s="98">
        <v>24616.21</v>
      </c>
      <c r="I18" s="51">
        <f t="shared" si="1"/>
        <v>5045022.8248315</v>
      </c>
      <c r="J18" s="51"/>
    </row>
    <row r="19" spans="1:10" ht="16.5" thickBot="1">
      <c r="A19" s="100"/>
      <c r="B19" s="52" t="s">
        <v>32</v>
      </c>
      <c r="C19" s="102">
        <v>306963.36</v>
      </c>
      <c r="D19" s="60">
        <f t="shared" si="0"/>
        <v>992.0605002908667</v>
      </c>
      <c r="E19" s="102">
        <v>309.42</v>
      </c>
      <c r="F19" s="103">
        <v>717724.52</v>
      </c>
      <c r="G19" s="103">
        <f t="shared" si="2"/>
        <v>2353.1951475409837</v>
      </c>
      <c r="H19" s="103">
        <v>305</v>
      </c>
      <c r="I19" s="60"/>
      <c r="J19" s="60">
        <f>(G19-D19)*H19</f>
        <v>415146.0674112857</v>
      </c>
    </row>
    <row r="20" spans="1:11" ht="16.5" thickBot="1">
      <c r="A20" s="99">
        <v>2</v>
      </c>
      <c r="B20" s="96" t="s">
        <v>9</v>
      </c>
      <c r="C20" s="97">
        <f>C21+C22+C23+C24+C25+C26+C27</f>
        <v>18536300.66</v>
      </c>
      <c r="D20" s="62">
        <f t="shared" si="0"/>
        <v>59.519998584592685</v>
      </c>
      <c r="E20" s="97">
        <f>E21+E22+E23+E24+E25+E26+E27</f>
        <v>311429.79000000004</v>
      </c>
      <c r="F20" s="97">
        <f>F21+F22+F23+F24+F25+F26+F27</f>
        <v>41582501.89</v>
      </c>
      <c r="G20" s="62">
        <f aca="true" t="shared" si="3" ref="G20:G32">F20/H20</f>
        <v>117.37364382392516</v>
      </c>
      <c r="H20" s="97">
        <f>H21+H22+H23+H24+H25+H26+H27</f>
        <v>354274.61000000004</v>
      </c>
      <c r="I20" s="97">
        <f>I21+I22+I23+I24+I25+I26+I27</f>
        <v>17801723.522013783</v>
      </c>
      <c r="J20" s="97">
        <f>J21+J22+J23+J24+J25+J26+J27</f>
        <v>0</v>
      </c>
      <c r="K20" s="45"/>
    </row>
    <row r="21" spans="1:10" ht="15.75">
      <c r="A21" s="46"/>
      <c r="B21" s="47" t="s">
        <v>28</v>
      </c>
      <c r="C21" s="48">
        <v>228319.97</v>
      </c>
      <c r="D21" s="49">
        <f t="shared" si="0"/>
        <v>59.519860376482974</v>
      </c>
      <c r="E21" s="48">
        <v>3836.03</v>
      </c>
      <c r="F21" s="48">
        <v>658024.19</v>
      </c>
      <c r="G21" s="49">
        <f t="shared" si="3"/>
        <v>153.51799687376058</v>
      </c>
      <c r="H21" s="48">
        <v>4286.3</v>
      </c>
      <c r="I21" s="49">
        <f aca="true" t="shared" si="4" ref="I21:I27">(G21-D21)*E21</f>
        <v>360579.6715476519</v>
      </c>
      <c r="J21" s="49"/>
    </row>
    <row r="22" spans="1:10" ht="15.75">
      <c r="A22" s="46"/>
      <c r="B22" s="52" t="s">
        <v>21</v>
      </c>
      <c r="C22" s="48">
        <v>192435.52</v>
      </c>
      <c r="D22" s="49">
        <f t="shared" si="0"/>
        <v>59.52025139880795</v>
      </c>
      <c r="E22" s="48">
        <v>3233.11</v>
      </c>
      <c r="F22" s="48">
        <v>322183.12</v>
      </c>
      <c r="G22" s="49">
        <f t="shared" si="3"/>
        <v>99.6508388182313</v>
      </c>
      <c r="H22" s="48">
        <v>3233.12</v>
      </c>
      <c r="I22" s="49">
        <f t="shared" si="4"/>
        <v>129746.60349161185</v>
      </c>
      <c r="J22" s="51"/>
    </row>
    <row r="23" spans="1:10" ht="15.75">
      <c r="A23" s="46"/>
      <c r="B23" s="52" t="s">
        <v>10</v>
      </c>
      <c r="C23" s="48">
        <v>9575427.61</v>
      </c>
      <c r="D23" s="49">
        <f t="shared" si="0"/>
        <v>59.519996302776725</v>
      </c>
      <c r="E23" s="48">
        <v>160877.49</v>
      </c>
      <c r="F23" s="48">
        <v>24697643.82</v>
      </c>
      <c r="G23" s="49">
        <f t="shared" si="3"/>
        <v>127.9115607605508</v>
      </c>
      <c r="H23" s="48">
        <v>193083.75</v>
      </c>
      <c r="I23" s="49">
        <f t="shared" si="4"/>
        <v>11002663.227139905</v>
      </c>
      <c r="J23" s="51"/>
    </row>
    <row r="24" spans="1:11" ht="15.75">
      <c r="A24" s="46"/>
      <c r="B24" s="52" t="s">
        <v>26</v>
      </c>
      <c r="C24" s="48">
        <v>299832.34</v>
      </c>
      <c r="D24" s="49">
        <f t="shared" si="0"/>
        <v>59.51994934005094</v>
      </c>
      <c r="E24" s="48">
        <v>5037.51</v>
      </c>
      <c r="F24" s="48">
        <v>468880.52</v>
      </c>
      <c r="G24" s="49">
        <f t="shared" si="3"/>
        <v>92.86748849258852</v>
      </c>
      <c r="H24" s="48">
        <v>5048.92</v>
      </c>
      <c r="I24" s="49">
        <f t="shared" si="4"/>
        <v>167988.56195629959</v>
      </c>
      <c r="J24" s="51"/>
      <c r="K24" s="45"/>
    </row>
    <row r="25" spans="1:10" ht="30" customHeight="1">
      <c r="A25" s="46"/>
      <c r="B25" s="52" t="s">
        <v>29</v>
      </c>
      <c r="C25" s="48">
        <v>117535.04</v>
      </c>
      <c r="D25" s="49">
        <f t="shared" si="0"/>
        <v>59.51985091557284</v>
      </c>
      <c r="E25" s="48">
        <v>1974.72</v>
      </c>
      <c r="F25" s="48">
        <v>208214.53</v>
      </c>
      <c r="G25" s="49">
        <f t="shared" si="3"/>
        <v>105.44002694052827</v>
      </c>
      <c r="H25" s="48">
        <v>1974.72</v>
      </c>
      <c r="I25" s="49">
        <f t="shared" si="4"/>
        <v>90679.48999999999</v>
      </c>
      <c r="J25" s="51"/>
    </row>
    <row r="26" spans="1:10" ht="15.75">
      <c r="A26" s="46" t="s">
        <v>8</v>
      </c>
      <c r="B26" s="35" t="s">
        <v>25</v>
      </c>
      <c r="C26" s="54">
        <v>8057069.38</v>
      </c>
      <c r="D26" s="49">
        <f t="shared" si="0"/>
        <v>59.51999960404065</v>
      </c>
      <c r="E26" s="54">
        <v>135367.43</v>
      </c>
      <c r="F26" s="54">
        <v>15084331.69</v>
      </c>
      <c r="G26" s="49">
        <f t="shared" si="3"/>
        <v>103.64083462154372</v>
      </c>
      <c r="H26" s="68">
        <v>145544.29</v>
      </c>
      <c r="I26" s="49">
        <f t="shared" si="4"/>
        <v>5972524.045773395</v>
      </c>
      <c r="J26" s="51"/>
    </row>
    <row r="27" spans="1:10" ht="16.5" thickBot="1">
      <c r="A27" s="40"/>
      <c r="B27" s="101" t="s">
        <v>32</v>
      </c>
      <c r="C27" s="102">
        <v>65680.8</v>
      </c>
      <c r="D27" s="55">
        <f t="shared" si="0"/>
        <v>59.520434979610336</v>
      </c>
      <c r="E27" s="102">
        <v>1103.5</v>
      </c>
      <c r="F27" s="102">
        <v>143224.02</v>
      </c>
      <c r="G27" s="55">
        <f t="shared" si="3"/>
        <v>129.78950802439488</v>
      </c>
      <c r="H27" s="54">
        <v>1103.51</v>
      </c>
      <c r="I27" s="55">
        <f t="shared" si="4"/>
        <v>77541.92210491974</v>
      </c>
      <c r="J27" s="55"/>
    </row>
    <row r="28" spans="1:11" ht="16.5" thickBot="1">
      <c r="A28" s="40">
        <v>3</v>
      </c>
      <c r="B28" s="41" t="s">
        <v>11</v>
      </c>
      <c r="C28" s="42">
        <f>C29+C30+C31+C32+C33+C34+C35+C36+C37+C38</f>
        <v>17148099.179999996</v>
      </c>
      <c r="D28" s="43">
        <f t="shared" si="0"/>
        <v>15.679084085651626</v>
      </c>
      <c r="E28" s="42">
        <f>E29+E30+E31+E32+E33+E34+E35+E36+E37+E38</f>
        <v>1093692.6600000001</v>
      </c>
      <c r="F28" s="42">
        <f>F29+F30+F31+F32+F33+F34+F35+F36+F37+F38</f>
        <v>21867240.54</v>
      </c>
      <c r="G28" s="43">
        <f t="shared" si="3"/>
        <v>17.578212288706457</v>
      </c>
      <c r="H28" s="42">
        <f>H29+H30+H31+H32+H33+H34+H35+H36+H37+H38</f>
        <v>1243996.84</v>
      </c>
      <c r="I28" s="43">
        <f>I29+I30+I31+I32+I33+I34+I35+I36+I37+I38</f>
        <v>1847015.2705723715</v>
      </c>
      <c r="J28" s="43">
        <f>J29+J30+J31+J32+J33+J34+J35+J36+J37+J38</f>
        <v>71837.75617766031</v>
      </c>
      <c r="K28" s="45"/>
    </row>
    <row r="29" spans="1:10" ht="15.75">
      <c r="A29" s="46"/>
      <c r="B29" s="47" t="s">
        <v>27</v>
      </c>
      <c r="C29" s="48">
        <v>29192.09</v>
      </c>
      <c r="D29" s="49">
        <f t="shared" si="0"/>
        <v>15.670071715371567</v>
      </c>
      <c r="E29" s="48">
        <v>1862.92</v>
      </c>
      <c r="F29" s="48">
        <v>31404.01</v>
      </c>
      <c r="G29" s="49">
        <f t="shared" si="3"/>
        <v>16.570375529630272</v>
      </c>
      <c r="H29" s="48">
        <v>1895.19</v>
      </c>
      <c r="I29" s="49">
        <f aca="true" t="shared" si="5" ref="I29:I35">(G29-D29)*E29</f>
        <v>1677.1939816588283</v>
      </c>
      <c r="J29" s="51"/>
    </row>
    <row r="30" spans="1:10" ht="15.75">
      <c r="A30" s="46"/>
      <c r="B30" s="47" t="s">
        <v>31</v>
      </c>
      <c r="C30" s="48">
        <v>99900.03</v>
      </c>
      <c r="D30" s="49">
        <f t="shared" si="0"/>
        <v>15.799991775782527</v>
      </c>
      <c r="E30" s="48">
        <v>6322.79</v>
      </c>
      <c r="F30" s="48">
        <v>189232.02</v>
      </c>
      <c r="G30" s="49">
        <f t="shared" si="3"/>
        <v>22.301841829855835</v>
      </c>
      <c r="H30" s="48">
        <v>8485.04</v>
      </c>
      <c r="I30" s="49">
        <f t="shared" si="5"/>
        <v>41109.83250339417</v>
      </c>
      <c r="J30" s="51"/>
    </row>
    <row r="31" spans="1:10" ht="15.75">
      <c r="A31" s="46"/>
      <c r="B31" s="52" t="s">
        <v>21</v>
      </c>
      <c r="C31" s="48">
        <v>1683689.88</v>
      </c>
      <c r="D31" s="49">
        <f t="shared" si="0"/>
        <v>15.670002305329273</v>
      </c>
      <c r="E31" s="48">
        <v>107446.69</v>
      </c>
      <c r="F31" s="48">
        <v>2008433.36</v>
      </c>
      <c r="G31" s="49">
        <f t="shared" si="3"/>
        <v>18.690867730804978</v>
      </c>
      <c r="H31" s="48">
        <v>107455.33</v>
      </c>
      <c r="I31" s="49">
        <f t="shared" si="5"/>
        <v>324581.99090280617</v>
      </c>
      <c r="J31" s="51"/>
    </row>
    <row r="32" spans="1:10" ht="24" customHeight="1">
      <c r="A32" s="46"/>
      <c r="B32" s="52" t="s">
        <v>33</v>
      </c>
      <c r="C32" s="48">
        <v>189207.21</v>
      </c>
      <c r="D32" s="49">
        <f t="shared" si="0"/>
        <v>15.539995072070962</v>
      </c>
      <c r="E32" s="48">
        <v>12175.5</v>
      </c>
      <c r="F32" s="48">
        <v>172541.07</v>
      </c>
      <c r="G32" s="49">
        <f t="shared" si="3"/>
        <v>15.540012537129538</v>
      </c>
      <c r="H32" s="48">
        <v>11103.02</v>
      </c>
      <c r="I32" s="49">
        <v>0</v>
      </c>
      <c r="J32" s="51"/>
    </row>
    <row r="33" spans="1:11" ht="15.75">
      <c r="A33" s="46"/>
      <c r="B33" s="52" t="s">
        <v>22</v>
      </c>
      <c r="C33" s="48">
        <v>23158.23</v>
      </c>
      <c r="D33" s="49">
        <f aca="true" t="shared" si="6" ref="D33:D49">C33/E33</f>
        <v>15.800008187158442</v>
      </c>
      <c r="E33" s="48">
        <v>1465.71</v>
      </c>
      <c r="F33" s="48">
        <v>16384.8</v>
      </c>
      <c r="G33" s="56">
        <f aca="true" t="shared" si="7" ref="G33:G39">F33/H33</f>
        <v>22.13713436465581</v>
      </c>
      <c r="H33" s="57">
        <v>740.15</v>
      </c>
      <c r="I33" s="56"/>
      <c r="J33" s="51">
        <f>(G33-D33)*H33</f>
        <v>4690.423940274678</v>
      </c>
      <c r="K33" s="58"/>
    </row>
    <row r="34" spans="1:11" ht="15.75">
      <c r="A34" s="46"/>
      <c r="B34" s="52" t="s">
        <v>10</v>
      </c>
      <c r="C34" s="48">
        <v>10442717.35</v>
      </c>
      <c r="D34" s="49">
        <f t="shared" si="6"/>
        <v>15.685567448383727</v>
      </c>
      <c r="E34" s="48">
        <v>665753.24</v>
      </c>
      <c r="F34" s="48">
        <v>11461302.77</v>
      </c>
      <c r="G34" s="56">
        <f t="shared" si="7"/>
        <v>15.706150510499443</v>
      </c>
      <c r="H34" s="57">
        <v>729733.41</v>
      </c>
      <c r="I34" s="56">
        <f t="shared" si="5"/>
        <v>13703.240292658835</v>
      </c>
      <c r="J34" s="51"/>
      <c r="K34" s="59"/>
    </row>
    <row r="35" spans="1:11" ht="30.75">
      <c r="A35" s="46"/>
      <c r="B35" s="52" t="s">
        <v>30</v>
      </c>
      <c r="C35" s="48">
        <v>4374421.08</v>
      </c>
      <c r="D35" s="49">
        <f t="shared" si="6"/>
        <v>15.669999510673096</v>
      </c>
      <c r="E35" s="48">
        <v>279158.98</v>
      </c>
      <c r="F35" s="48">
        <v>7545828.19</v>
      </c>
      <c r="G35" s="49">
        <f t="shared" si="7"/>
        <v>20.921283251901315</v>
      </c>
      <c r="H35" s="57">
        <v>360677.12</v>
      </c>
      <c r="I35" s="49">
        <f t="shared" si="5"/>
        <v>1465943.0128918535</v>
      </c>
      <c r="J35" s="51"/>
      <c r="K35" s="59"/>
    </row>
    <row r="36" spans="1:10" ht="15.75">
      <c r="A36" s="46"/>
      <c r="B36" s="52" t="s">
        <v>26</v>
      </c>
      <c r="C36" s="48">
        <v>240520.79</v>
      </c>
      <c r="D36" s="49">
        <f t="shared" si="6"/>
        <v>15.670005185965058</v>
      </c>
      <c r="E36" s="48">
        <v>15349.12</v>
      </c>
      <c r="F36" s="48">
        <v>294562.2</v>
      </c>
      <c r="G36" s="49">
        <f t="shared" si="7"/>
        <v>20.296787307712187</v>
      </c>
      <c r="H36" s="48">
        <v>14512.75</v>
      </c>
      <c r="I36" s="49"/>
      <c r="J36" s="51">
        <f>(G36-D36)*H36</f>
        <v>67147.33223738564</v>
      </c>
    </row>
    <row r="37" spans="1:10" ht="15.75">
      <c r="A37" s="46"/>
      <c r="B37" s="33" t="s">
        <v>16</v>
      </c>
      <c r="C37" s="48">
        <v>9706.02</v>
      </c>
      <c r="D37" s="49">
        <f t="shared" si="6"/>
        <v>15.66978253499298</v>
      </c>
      <c r="E37" s="48">
        <v>619.41</v>
      </c>
      <c r="F37" s="48">
        <v>4245.86</v>
      </c>
      <c r="G37" s="49">
        <f t="shared" si="7"/>
        <v>15.669692943607913</v>
      </c>
      <c r="H37" s="48">
        <v>270.96</v>
      </c>
      <c r="I37" s="49">
        <v>0</v>
      </c>
      <c r="J37" s="51"/>
    </row>
    <row r="38" spans="1:11" ht="16.5" thickBot="1">
      <c r="A38" s="46" t="s">
        <v>8</v>
      </c>
      <c r="B38" s="52" t="s">
        <v>32</v>
      </c>
      <c r="C38" s="48">
        <v>55586.5</v>
      </c>
      <c r="D38" s="60">
        <f t="shared" si="6"/>
        <v>15.709945454031596</v>
      </c>
      <c r="E38" s="48">
        <v>3538.3</v>
      </c>
      <c r="F38" s="48">
        <v>143306.26</v>
      </c>
      <c r="G38" s="49">
        <f t="shared" si="7"/>
        <v>15.706740670351506</v>
      </c>
      <c r="H38" s="48">
        <v>9123.87</v>
      </c>
      <c r="I38" s="49">
        <v>0</v>
      </c>
      <c r="J38" s="51"/>
      <c r="K38" s="61"/>
    </row>
    <row r="39" spans="1:11" ht="16.5" thickBot="1">
      <c r="A39" s="40">
        <v>4</v>
      </c>
      <c r="B39" s="41" t="s">
        <v>12</v>
      </c>
      <c r="C39" s="42">
        <f>C40+C41+C42+C43+C44+C45+C46+C47+C48+C49</f>
        <v>18163812.169999998</v>
      </c>
      <c r="D39" s="62">
        <f t="shared" si="6"/>
        <v>13.34298422909656</v>
      </c>
      <c r="E39" s="42">
        <f>E40+E41+E42+E43+E44+E45+E46+E47+E48+E49</f>
        <v>1361300.5799999998</v>
      </c>
      <c r="F39" s="42">
        <f>F40+F41+F42+F43+F44+F45+F46+F47+F48+F49</f>
        <v>27631720.959999997</v>
      </c>
      <c r="G39" s="43">
        <f t="shared" si="7"/>
        <v>18.356541702897207</v>
      </c>
      <c r="H39" s="42">
        <f>H40+H41+H42+H43+H44+H45+H46+H47+H48+H49</f>
        <v>1505279.23</v>
      </c>
      <c r="I39" s="42">
        <f>I40+I41+I42+I43+I44+I45+I46+I47+I48+I49</f>
        <v>4200580.167770694</v>
      </c>
      <c r="J39" s="42">
        <v>71837.75</v>
      </c>
      <c r="K39" s="45"/>
    </row>
    <row r="40" spans="1:11" ht="15.75">
      <c r="A40" s="46"/>
      <c r="B40" s="63" t="s">
        <v>31</v>
      </c>
      <c r="C40" s="64">
        <v>217961.31</v>
      </c>
      <c r="D40" s="65">
        <f t="shared" si="6"/>
        <v>19.30978391351225</v>
      </c>
      <c r="E40" s="64">
        <v>11287.61</v>
      </c>
      <c r="F40" s="64">
        <v>254434.17</v>
      </c>
      <c r="G40" s="65">
        <f aca="true" t="shared" si="8" ref="G40:G49">F40/H40</f>
        <v>19.922401548476817</v>
      </c>
      <c r="H40" s="64">
        <v>12771.26</v>
      </c>
      <c r="I40" s="65"/>
      <c r="J40" s="66"/>
      <c r="K40" s="30">
        <v>0</v>
      </c>
    </row>
    <row r="41" spans="1:10" ht="30.75">
      <c r="A41" s="46"/>
      <c r="B41" s="52" t="s">
        <v>35</v>
      </c>
      <c r="C41" s="48">
        <v>2677236.65</v>
      </c>
      <c r="D41" s="49">
        <f t="shared" si="6"/>
        <v>13.86000053529973</v>
      </c>
      <c r="E41" s="48">
        <v>193162.81</v>
      </c>
      <c r="F41" s="48">
        <v>5948768.71</v>
      </c>
      <c r="G41" s="49">
        <f t="shared" si="8"/>
        <v>31.09999783039151</v>
      </c>
      <c r="H41" s="48">
        <v>191278.75</v>
      </c>
      <c r="I41" s="49"/>
      <c r="J41" s="51">
        <f>(G41-D41)*H41</f>
        <v>3297645.1326085366</v>
      </c>
    </row>
    <row r="42" spans="1:10" ht="15.75">
      <c r="A42" s="46"/>
      <c r="B42" s="52" t="s">
        <v>10</v>
      </c>
      <c r="C42" s="48">
        <v>8280779.19</v>
      </c>
      <c r="D42" s="49">
        <f t="shared" si="6"/>
        <v>12.918691292471603</v>
      </c>
      <c r="E42" s="48">
        <v>640992.11</v>
      </c>
      <c r="F42" s="48">
        <v>9697489.37</v>
      </c>
      <c r="G42" s="49">
        <f t="shared" si="8"/>
        <v>12.872782955229956</v>
      </c>
      <c r="H42" s="48">
        <v>753332.78</v>
      </c>
      <c r="I42" s="49">
        <v>0</v>
      </c>
      <c r="J42" s="51"/>
    </row>
    <row r="43" spans="1:10" ht="15.75">
      <c r="A43" s="46"/>
      <c r="B43" s="52" t="s">
        <v>34</v>
      </c>
      <c r="C43" s="48">
        <v>455048.28</v>
      </c>
      <c r="D43" s="49">
        <f t="shared" si="6"/>
        <v>11.306682211084045</v>
      </c>
      <c r="E43" s="48">
        <v>40245.96</v>
      </c>
      <c r="F43" s="48">
        <v>532445.34</v>
      </c>
      <c r="G43" s="49">
        <f t="shared" si="8"/>
        <v>9.876898762061023</v>
      </c>
      <c r="H43" s="48">
        <v>53908.15</v>
      </c>
      <c r="I43" s="49">
        <v>0</v>
      </c>
      <c r="J43" s="51"/>
    </row>
    <row r="44" spans="1:10" ht="30.75">
      <c r="A44" s="46"/>
      <c r="B44" s="52" t="s">
        <v>30</v>
      </c>
      <c r="C44" s="48">
        <v>2022122.74</v>
      </c>
      <c r="D44" s="49">
        <f t="shared" si="6"/>
        <v>13.75115216712008</v>
      </c>
      <c r="E44" s="48">
        <v>147051.15</v>
      </c>
      <c r="F44" s="48">
        <v>3356821.15</v>
      </c>
      <c r="G44" s="49">
        <f t="shared" si="8"/>
        <v>20.567617761859267</v>
      </c>
      <c r="H44" s="48">
        <v>163209.04</v>
      </c>
      <c r="I44" s="49">
        <f>(G44-D44)*E44</f>
        <v>1002369.1046418314</v>
      </c>
      <c r="J44" s="51"/>
    </row>
    <row r="45" spans="1:11" s="90" customFormat="1" ht="15.75">
      <c r="A45" s="86"/>
      <c r="B45" s="87" t="s">
        <v>32</v>
      </c>
      <c r="C45" s="91">
        <v>6630.22</v>
      </c>
      <c r="D45" s="92">
        <f t="shared" si="6"/>
        <v>12.869965254187939</v>
      </c>
      <c r="E45" s="91">
        <v>515.17</v>
      </c>
      <c r="F45" s="91">
        <v>74314.02</v>
      </c>
      <c r="G45" s="92">
        <f t="shared" si="8"/>
        <v>12.873801645734085</v>
      </c>
      <c r="H45" s="91">
        <v>5772.5</v>
      </c>
      <c r="I45" s="92">
        <v>0</v>
      </c>
      <c r="J45" s="93">
        <v>0</v>
      </c>
      <c r="K45" s="94" t="s">
        <v>8</v>
      </c>
    </row>
    <row r="46" spans="1:10" s="67" customFormat="1" ht="15.75">
      <c r="A46" s="46"/>
      <c r="B46" s="52" t="s">
        <v>66</v>
      </c>
      <c r="C46" s="48">
        <v>185790.53</v>
      </c>
      <c r="D46" s="49">
        <f t="shared" si="6"/>
        <v>12.869998766966335</v>
      </c>
      <c r="E46" s="48">
        <v>14435.94</v>
      </c>
      <c r="F46" s="48"/>
      <c r="G46" s="49">
        <v>0</v>
      </c>
      <c r="H46" s="48"/>
      <c r="I46" s="49">
        <v>0</v>
      </c>
      <c r="J46" s="51">
        <f>(G46-D46)*H46</f>
        <v>0</v>
      </c>
    </row>
    <row r="47" spans="1:10" ht="15.75">
      <c r="A47" s="46"/>
      <c r="B47" s="52" t="s">
        <v>36</v>
      </c>
      <c r="C47" s="48">
        <v>216099.53</v>
      </c>
      <c r="D47" s="49">
        <f t="shared" si="6"/>
        <v>12.87000020844562</v>
      </c>
      <c r="E47" s="48">
        <v>16790.95</v>
      </c>
      <c r="F47" s="48">
        <v>197150.48</v>
      </c>
      <c r="G47" s="49">
        <f t="shared" si="8"/>
        <v>12.869997995901716</v>
      </c>
      <c r="H47" s="48">
        <v>15318.61</v>
      </c>
      <c r="I47" s="49">
        <v>0</v>
      </c>
      <c r="J47" s="51"/>
    </row>
    <row r="48" spans="1:10" ht="15.75">
      <c r="A48" s="46"/>
      <c r="B48" s="95" t="s">
        <v>34</v>
      </c>
      <c r="C48" s="68">
        <v>4066838.61</v>
      </c>
      <c r="D48" s="51">
        <f t="shared" si="6"/>
        <v>13.859999959103368</v>
      </c>
      <c r="E48" s="68">
        <v>293422.7</v>
      </c>
      <c r="F48" s="68">
        <v>7505597.31</v>
      </c>
      <c r="G48" s="51">
        <f t="shared" si="8"/>
        <v>24.7596715357362</v>
      </c>
      <c r="H48" s="68">
        <v>303138</v>
      </c>
      <c r="I48" s="51">
        <f>(G48-D48)*E48</f>
        <v>3198211.0631288625</v>
      </c>
      <c r="J48" s="51"/>
    </row>
    <row r="49" spans="1:10" s="90" customFormat="1" ht="16.5" thickBot="1">
      <c r="A49" s="86"/>
      <c r="B49" s="87" t="s">
        <v>32</v>
      </c>
      <c r="C49" s="88">
        <v>35305.11</v>
      </c>
      <c r="D49" s="89">
        <f t="shared" si="6"/>
        <v>10.395535572319488</v>
      </c>
      <c r="E49" s="88">
        <v>3396.18</v>
      </c>
      <c r="F49" s="88">
        <v>64700.41</v>
      </c>
      <c r="G49" s="89">
        <f t="shared" si="8"/>
        <v>9.877714064126874</v>
      </c>
      <c r="H49" s="88">
        <v>6550.14</v>
      </c>
      <c r="I49" s="89"/>
      <c r="J49" s="89">
        <v>0</v>
      </c>
    </row>
    <row r="50" spans="1:10" ht="16.5" thickBot="1">
      <c r="A50" s="46"/>
      <c r="B50" s="41" t="s">
        <v>17</v>
      </c>
      <c r="C50" s="42">
        <f>C9+C20+C28+C39</f>
        <v>137547361.58999997</v>
      </c>
      <c r="D50" s="42"/>
      <c r="E50" s="69"/>
      <c r="F50" s="42">
        <f>F9+F20+F28+F39</f>
        <v>242126779.61</v>
      </c>
      <c r="G50" s="69"/>
      <c r="H50" s="69"/>
      <c r="I50" s="42">
        <f>I9+I20+I28+I39</f>
        <v>81995083.48295008</v>
      </c>
      <c r="J50" s="42">
        <f>J9+J20+J28+J39</f>
        <v>6444214.191737781</v>
      </c>
    </row>
    <row r="51" spans="1:11" ht="16.5" thickBot="1">
      <c r="A51" s="46"/>
      <c r="B51" s="70" t="s">
        <v>13</v>
      </c>
      <c r="C51" s="71" t="s">
        <v>8</v>
      </c>
      <c r="D51" s="72" t="s">
        <v>8</v>
      </c>
      <c r="E51" s="73" t="s">
        <v>8</v>
      </c>
      <c r="F51" s="71" t="s">
        <v>8</v>
      </c>
      <c r="G51" s="71" t="s">
        <v>8</v>
      </c>
      <c r="H51" s="73" t="s">
        <v>8</v>
      </c>
      <c r="I51" s="74">
        <f>I50+J50</f>
        <v>88439297.67468786</v>
      </c>
      <c r="J51" s="71"/>
      <c r="K51" s="30" t="s">
        <v>8</v>
      </c>
    </row>
    <row r="52" spans="1:11" ht="16.5" thickBot="1">
      <c r="A52" s="46"/>
      <c r="B52" s="70" t="s">
        <v>14</v>
      </c>
      <c r="C52" s="71" t="s">
        <v>8</v>
      </c>
      <c r="D52" s="72" t="s">
        <v>8</v>
      </c>
      <c r="E52" s="73" t="s">
        <v>8</v>
      </c>
      <c r="F52" s="71" t="s">
        <v>8</v>
      </c>
      <c r="G52" s="71" t="s">
        <v>8</v>
      </c>
      <c r="H52" s="73" t="s">
        <v>8</v>
      </c>
      <c r="I52" s="74">
        <v>109300000</v>
      </c>
      <c r="J52" s="74" t="s">
        <v>8</v>
      </c>
      <c r="K52" s="75" t="s">
        <v>8</v>
      </c>
    </row>
    <row r="53" spans="1:10" ht="15.75">
      <c r="A53" s="46"/>
      <c r="B53" s="76" t="s">
        <v>15</v>
      </c>
      <c r="C53" s="77" t="s">
        <v>8</v>
      </c>
      <c r="D53" s="78" t="s">
        <v>8</v>
      </c>
      <c r="E53" s="79" t="s">
        <v>8</v>
      </c>
      <c r="F53" s="77" t="s">
        <v>8</v>
      </c>
      <c r="G53" s="77" t="s">
        <v>8</v>
      </c>
      <c r="H53" s="79" t="s">
        <v>8</v>
      </c>
      <c r="I53" s="77">
        <f>I52-I51</f>
        <v>20860702.325312138</v>
      </c>
      <c r="J53" s="80" t="s">
        <v>8</v>
      </c>
    </row>
    <row r="54" spans="1:10" ht="15.75">
      <c r="A54" s="46"/>
      <c r="B54" s="81"/>
      <c r="C54" s="82"/>
      <c r="D54" s="68"/>
      <c r="E54" s="82"/>
      <c r="F54" s="82"/>
      <c r="G54" s="82"/>
      <c r="H54" s="82"/>
      <c r="I54" s="82"/>
      <c r="J54" s="82"/>
    </row>
    <row r="55" spans="1:8" ht="40.5" customHeight="1">
      <c r="A55" s="107" t="s">
        <v>64</v>
      </c>
      <c r="B55" s="107"/>
      <c r="C55" s="107"/>
      <c r="D55" s="107"/>
      <c r="E55" s="107"/>
      <c r="F55" s="107"/>
      <c r="G55" s="83"/>
      <c r="H55" s="83"/>
    </row>
    <row r="56" spans="2:8" ht="15.75">
      <c r="B56" s="31"/>
      <c r="C56" s="31"/>
      <c r="D56" s="31"/>
      <c r="E56" s="84"/>
      <c r="F56" s="31"/>
      <c r="G56" s="31"/>
      <c r="H56" s="84"/>
    </row>
    <row r="57" spans="1:8" ht="22.5" customHeight="1">
      <c r="A57" s="108" t="s">
        <v>65</v>
      </c>
      <c r="B57" s="108"/>
      <c r="C57" s="108"/>
      <c r="D57" s="108"/>
      <c r="E57" s="108"/>
      <c r="F57" s="108"/>
      <c r="G57" s="31"/>
      <c r="H57" s="84"/>
    </row>
    <row r="58" spans="2:8" ht="15.75">
      <c r="B58" s="31"/>
      <c r="C58" s="31"/>
      <c r="D58" s="31"/>
      <c r="E58" s="84"/>
      <c r="F58" s="31"/>
      <c r="G58" s="31"/>
      <c r="H58" s="84"/>
    </row>
    <row r="59" spans="2:8" ht="15.75">
      <c r="B59" s="31"/>
      <c r="C59" s="31"/>
      <c r="D59" s="31"/>
      <c r="E59" s="84"/>
      <c r="F59" s="31"/>
      <c r="G59" s="31"/>
      <c r="H59" s="84"/>
    </row>
  </sheetData>
  <sheetProtection/>
  <mergeCells count="11">
    <mergeCell ref="J4:J7"/>
    <mergeCell ref="B2:J2"/>
    <mergeCell ref="C4:C7"/>
    <mergeCell ref="D4:D7"/>
    <mergeCell ref="E4:E7"/>
    <mergeCell ref="F4:F7"/>
    <mergeCell ref="G4:G7"/>
    <mergeCell ref="H4:H7"/>
    <mergeCell ref="A55:F55"/>
    <mergeCell ref="A57:F57"/>
    <mergeCell ref="I4:I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31"/>
  <sheetViews>
    <sheetView zoomScalePageLayoutView="0" workbookViewId="0" topLeftCell="A1">
      <selection activeCell="D1" sqref="D1"/>
    </sheetView>
  </sheetViews>
  <sheetFormatPr defaultColWidth="9.140625" defaultRowHeight="12.75"/>
  <cols>
    <col min="2" max="2" width="24.57421875" style="0" customWidth="1"/>
    <col min="3" max="3" width="17.7109375" style="0" customWidth="1"/>
    <col min="4" max="4" width="16.7109375" style="0" customWidth="1"/>
    <col min="5" max="5" width="16.421875" style="0" customWidth="1"/>
    <col min="6" max="6" width="17.28125" style="0" customWidth="1"/>
    <col min="7" max="7" width="16.7109375" style="0" customWidth="1"/>
    <col min="8" max="8" width="20.140625" style="0" customWidth="1"/>
  </cols>
  <sheetData>
    <row r="3" spans="1:8" ht="15">
      <c r="A3" s="119" t="s">
        <v>67</v>
      </c>
      <c r="B3" s="119"/>
      <c r="C3" s="119"/>
      <c r="D3" s="119"/>
      <c r="E3" s="119"/>
      <c r="F3" s="119"/>
      <c r="G3" s="119"/>
      <c r="H3" s="119"/>
    </row>
    <row r="4" spans="1:8" ht="15">
      <c r="A4" s="3" t="s">
        <v>63</v>
      </c>
      <c r="B4" s="3"/>
      <c r="C4" s="3"/>
      <c r="D4" s="3"/>
      <c r="E4" s="3"/>
      <c r="F4" s="3"/>
      <c r="G4" s="3"/>
      <c r="H4" s="3"/>
    </row>
    <row r="5" spans="2:7" ht="15">
      <c r="B5" s="119" t="s">
        <v>57</v>
      </c>
      <c r="C5" s="119"/>
      <c r="D5" s="119"/>
      <c r="E5" s="119"/>
      <c r="F5" s="119"/>
      <c r="G5" s="119"/>
    </row>
    <row r="10" ht="13.5" thickBot="1"/>
    <row r="11" spans="1:8" ht="12.75">
      <c r="A11" s="4"/>
      <c r="B11" s="5" t="s">
        <v>37</v>
      </c>
      <c r="C11" s="6" t="s">
        <v>38</v>
      </c>
      <c r="D11" s="7" t="s">
        <v>39</v>
      </c>
      <c r="E11" s="5" t="s">
        <v>40</v>
      </c>
      <c r="F11" s="8" t="s">
        <v>41</v>
      </c>
      <c r="G11" s="20" t="s">
        <v>42</v>
      </c>
      <c r="H11" s="5" t="s">
        <v>43</v>
      </c>
    </row>
    <row r="12" spans="1:8" ht="12.75">
      <c r="A12" s="4"/>
      <c r="B12" s="9"/>
      <c r="C12" s="4" t="s">
        <v>44</v>
      </c>
      <c r="D12" s="9" t="s">
        <v>45</v>
      </c>
      <c r="E12" s="9" t="s">
        <v>46</v>
      </c>
      <c r="F12" s="10" t="s">
        <v>47</v>
      </c>
      <c r="G12" s="21" t="s">
        <v>48</v>
      </c>
      <c r="H12" s="9" t="s">
        <v>49</v>
      </c>
    </row>
    <row r="13" spans="1:8" ht="13.5" thickBot="1">
      <c r="A13" s="4"/>
      <c r="B13" s="11"/>
      <c r="C13" s="4"/>
      <c r="D13" s="11"/>
      <c r="E13" s="11"/>
      <c r="F13" s="11" t="s">
        <v>50</v>
      </c>
      <c r="G13" s="22" t="s">
        <v>51</v>
      </c>
      <c r="H13" s="11" t="s">
        <v>52</v>
      </c>
    </row>
    <row r="14" spans="1:8" ht="12.75">
      <c r="A14" s="4"/>
      <c r="B14" s="13" t="s">
        <v>53</v>
      </c>
      <c r="C14" s="14">
        <v>96628000</v>
      </c>
      <c r="D14" s="12">
        <v>78430746.04</v>
      </c>
      <c r="E14" s="12">
        <v>78430746.04</v>
      </c>
      <c r="F14" s="15">
        <f>E14-D14</f>
        <v>0</v>
      </c>
      <c r="G14" s="16">
        <v>96628000</v>
      </c>
      <c r="H14" s="14">
        <f>E14-G14</f>
        <v>-18197253.959999993</v>
      </c>
    </row>
    <row r="15" spans="1:8" ht="13.5" thickBot="1">
      <c r="A15" s="4"/>
      <c r="B15" s="25" t="s">
        <v>54</v>
      </c>
      <c r="C15" s="17">
        <v>12672000</v>
      </c>
      <c r="D15" s="17">
        <v>9417078.33</v>
      </c>
      <c r="E15" s="17">
        <v>9417078.33</v>
      </c>
      <c r="F15" s="26">
        <f>E15-D15</f>
        <v>0</v>
      </c>
      <c r="G15" s="18">
        <v>12672000</v>
      </c>
      <c r="H15" s="17">
        <f>E15-G15</f>
        <v>-3254921.67</v>
      </c>
    </row>
    <row r="16" spans="1:9" ht="13.5" thickBot="1">
      <c r="A16" s="4"/>
      <c r="B16" s="27" t="s">
        <v>55</v>
      </c>
      <c r="C16" s="23">
        <f>SUM(C14:C15)</f>
        <v>109300000</v>
      </c>
      <c r="D16" s="23">
        <f>SUM(D14:D15)</f>
        <v>87847824.37</v>
      </c>
      <c r="E16" s="23">
        <f>SUM(E14:E15)</f>
        <v>87847824.37</v>
      </c>
      <c r="F16" s="28">
        <f>F14+F15</f>
        <v>0</v>
      </c>
      <c r="G16" s="24">
        <f>SUM(G14:G15)</f>
        <v>109300000</v>
      </c>
      <c r="H16" s="23">
        <f>E16-G16</f>
        <v>-21452175.629999995</v>
      </c>
      <c r="I16" t="s">
        <v>8</v>
      </c>
    </row>
    <row r="17" ht="12.75">
      <c r="A17" s="4"/>
    </row>
    <row r="19" ht="12.75">
      <c r="B19" s="29" t="s">
        <v>61</v>
      </c>
    </row>
    <row r="20" ht="12.75">
      <c r="B20" s="2"/>
    </row>
    <row r="21" ht="12.75">
      <c r="B21" s="1" t="s">
        <v>62</v>
      </c>
    </row>
    <row r="23" ht="12.75">
      <c r="B23" s="19" t="s">
        <v>56</v>
      </c>
    </row>
    <row r="24" ht="12.75">
      <c r="B24" s="19"/>
    </row>
    <row r="27" spans="2:6" ht="12.75">
      <c r="B27" s="120" t="s">
        <v>58</v>
      </c>
      <c r="C27" s="120"/>
      <c r="E27" s="120" t="s">
        <v>59</v>
      </c>
      <c r="F27" s="120"/>
    </row>
    <row r="29" spans="2:5" ht="12.75">
      <c r="B29" s="1" t="s">
        <v>62</v>
      </c>
      <c r="E29" s="2" t="s">
        <v>60</v>
      </c>
    </row>
    <row r="31" ht="12.75">
      <c r="B31" s="19" t="s">
        <v>56</v>
      </c>
    </row>
  </sheetData>
  <sheetProtection/>
  <mergeCells count="4">
    <mergeCell ref="B5:G5"/>
    <mergeCell ref="B27:C27"/>
    <mergeCell ref="E27:F27"/>
    <mergeCell ref="A3:H3"/>
  </mergeCells>
  <printOptions/>
  <pageMargins left="0.75" right="0.75" top="1" bottom="1" header="0.5" footer="0.5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Юсер</cp:lastModifiedBy>
  <cp:lastPrinted>2012-08-30T07:38:53Z</cp:lastPrinted>
  <dcterms:created xsi:type="dcterms:W3CDTF">1996-10-08T23:32:33Z</dcterms:created>
  <dcterms:modified xsi:type="dcterms:W3CDTF">2013-12-13T03:19:56Z</dcterms:modified>
  <cp:category/>
  <cp:version/>
  <cp:contentType/>
  <cp:contentStatus/>
</cp:coreProperties>
</file>