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240" firstSheet="16" activeTab="16"/>
  </bookViews>
  <sheets>
    <sheet name="Лист1" sheetId="1" r:id="rId1"/>
    <sheet name="Лист2" sheetId="2" r:id="rId2"/>
    <sheet name="Лист3" sheetId="3" r:id="rId3"/>
    <sheet name="Лист4" sheetId="4" r:id="rId4"/>
    <sheet name="Лист1-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5-12" sheetId="14" r:id="rId14"/>
    <sheet name="ЖЭУ-5 2010" sheetId="15" r:id="rId15"/>
    <sheet name="ЗАО швы, утепл" sheetId="16" r:id="rId16"/>
    <sheet name="ЗАО" sheetId="17" r:id="rId17"/>
  </sheets>
  <definedNames/>
  <calcPr fullCalcOnLoad="1"/>
</workbook>
</file>

<file path=xl/sharedStrings.xml><?xml version="1.0" encoding="utf-8"?>
<sst xmlns="http://schemas.openxmlformats.org/spreadsheetml/2006/main" count="2306" uniqueCount="431">
  <si>
    <t>№ акта</t>
  </si>
  <si>
    <t>Адрес</t>
  </si>
  <si>
    <t>Виды работ</t>
  </si>
  <si>
    <t>Един. измер.</t>
  </si>
  <si>
    <t>Кол-во</t>
  </si>
  <si>
    <t>Конструктивные элементы,                 руб</t>
  </si>
  <si>
    <t>Инженерные           сети,                         руб</t>
  </si>
  <si>
    <t>Затраты труда, чел/ч</t>
  </si>
  <si>
    <t>Примечание/Всего</t>
  </si>
  <si>
    <t>ЖЭУ №2</t>
  </si>
  <si>
    <t>шт</t>
  </si>
  <si>
    <t>м</t>
  </si>
  <si>
    <t>Косметический ремонт подъездов</t>
  </si>
  <si>
    <t>Итого по ЖЭУ №2:</t>
  </si>
  <si>
    <t>ЖЭУ №3</t>
  </si>
  <si>
    <t>п. Дубки</t>
  </si>
  <si>
    <t>Итого по п. Дубки:</t>
  </si>
  <si>
    <t>Итого по ЖЭУ №3:</t>
  </si>
  <si>
    <t>ЖЭУ №4</t>
  </si>
  <si>
    <t>п. Красные Ткачи</t>
  </si>
  <si>
    <t>Итого по п. Красные Ткачи:</t>
  </si>
  <si>
    <t>Итого по п. ЖЭУ №4:</t>
  </si>
  <si>
    <t>Всего:</t>
  </si>
  <si>
    <t>Всего по жилфонду:</t>
  </si>
  <si>
    <t>К=1,3 к затратам труда</t>
  </si>
  <si>
    <t xml:space="preserve">Составил инженер-сметчик ПТО  О.В.Кузьмина </t>
  </si>
  <si>
    <t>Смена труб ХВС, ГВС (стояки, врезки разводок)</t>
  </si>
  <si>
    <t>п. Щедрино</t>
  </si>
  <si>
    <t>Итого по п. Щедрино:</t>
  </si>
  <si>
    <t>п. Карачиха</t>
  </si>
  <si>
    <t>Итого по п. Карачиха:</t>
  </si>
  <si>
    <t>с. Сарафоново</t>
  </si>
  <si>
    <t>Итого по с. Сарафоново:</t>
  </si>
  <si>
    <t>Итого по c. Сарафоново:</t>
  </si>
  <si>
    <t>Смена мягкой кровли</t>
  </si>
  <si>
    <t>м2</t>
  </si>
  <si>
    <t>ЖЭУ №6</t>
  </si>
  <si>
    <t>с. Курба</t>
  </si>
  <si>
    <t>Итого по с. Курба:</t>
  </si>
  <si>
    <t>д. Иванищево</t>
  </si>
  <si>
    <t>Итого по д. Иванищево:</t>
  </si>
  <si>
    <t>Начальник ПЭО:                                                                                                    Г.Л.Гаврилова</t>
  </si>
  <si>
    <t>Начальник ПТО:                                                                                                    Н.А.Глазова</t>
  </si>
  <si>
    <t>Начальник ПЭО:                                                                                                     Г.Л.Гаврилова</t>
  </si>
  <si>
    <t>Начальник ПТО:                                                                                                        Н.А.Глазова</t>
  </si>
  <si>
    <t>ЖЭУ №5</t>
  </si>
  <si>
    <t>д. Мокеевское</t>
  </si>
  <si>
    <t>Итого по д. Мокеевское:</t>
  </si>
  <si>
    <t>Итого по ЖЭУ №5:</t>
  </si>
  <si>
    <t>ООО "Таурус плюс"</t>
  </si>
  <si>
    <t>Военный городок</t>
  </si>
  <si>
    <t>Итого по Военному городку:</t>
  </si>
  <si>
    <t>п. Михайловский</t>
  </si>
  <si>
    <t>ул. Садовая, д №3</t>
  </si>
  <si>
    <t>Итого по п. Михайловский:</t>
  </si>
  <si>
    <t>п. Козьмодемьянск</t>
  </si>
  <si>
    <t>Итого по п. Козьмодемьянск:</t>
  </si>
  <si>
    <t>Итого по ЖЭУ №6:</t>
  </si>
  <si>
    <t xml:space="preserve">Начальник ПТО:                                                                                                         Н.А.Глазова                                                                                       </t>
  </si>
  <si>
    <t xml:space="preserve">Начальник ПТО:                                                                                                        Н.А.Глазова                                                             </t>
  </si>
  <si>
    <t>дог.под 2008</t>
  </si>
  <si>
    <t>Смена дощатого пола</t>
  </si>
  <si>
    <t>п. Речной</t>
  </si>
  <si>
    <t>Итого по п. Речной:</t>
  </si>
  <si>
    <t xml:space="preserve"> </t>
  </si>
  <si>
    <t>Ремонт мягкой кровли</t>
  </si>
  <si>
    <t>п. Красный Волгарь</t>
  </si>
  <si>
    <t>Итого по п. Красный Волгарь:</t>
  </si>
  <si>
    <t>с. Туношна</t>
  </si>
  <si>
    <t>Итого по с. Туношна:</t>
  </si>
  <si>
    <t>с. Ширинье</t>
  </si>
  <si>
    <t>Итого по с. Ширинье:</t>
  </si>
  <si>
    <t>д. Мордвиново</t>
  </si>
  <si>
    <t>Итого по д. Мордвиново:</t>
  </si>
  <si>
    <t>д. Ананьино</t>
  </si>
  <si>
    <t>ул. Садовая, д №16</t>
  </si>
  <si>
    <t>Итого по д. Ананьино:</t>
  </si>
  <si>
    <t>д. Карабиха</t>
  </si>
  <si>
    <t>Итого по д. Карабиха:</t>
  </si>
  <si>
    <t>Составил инженер-сметчик ПТО  О.В.Кузьмина 43-86-90</t>
  </si>
  <si>
    <t>д. Дегтево</t>
  </si>
  <si>
    <t>Итого по д. Дегтево:</t>
  </si>
  <si>
    <t>ст. Тенино</t>
  </si>
  <si>
    <t>Итого по ст. Тенино:</t>
  </si>
  <si>
    <t>п. Нагорный</t>
  </si>
  <si>
    <t>Итого по п. Нагорный:</t>
  </si>
  <si>
    <t>м3</t>
  </si>
  <si>
    <t>дом №10-подъезд №1,2</t>
  </si>
  <si>
    <t>т/б Белкино</t>
  </si>
  <si>
    <t>Итого по т/б Белкино:</t>
  </si>
  <si>
    <t>№акта</t>
  </si>
  <si>
    <t>Виды  работ</t>
  </si>
  <si>
    <t>Един.измер</t>
  </si>
  <si>
    <t>Конструктивные элементы,руб</t>
  </si>
  <si>
    <t>Инженерные Сети,руб</t>
  </si>
  <si>
    <t>Затраты труда,руб</t>
  </si>
  <si>
    <t>п.Дубки</t>
  </si>
  <si>
    <t>Итого по Дубкам:</t>
  </si>
  <si>
    <t>п.Михайловский</t>
  </si>
  <si>
    <t>Итого по п.Михайловский:</t>
  </si>
  <si>
    <t>П.Красные Ткачи</t>
  </si>
  <si>
    <t>Итого по ЖЭУ№4:</t>
  </si>
  <si>
    <t>п.Туношна-Военный городок</t>
  </si>
  <si>
    <t>Итого по ЖЭУ№5:</t>
  </si>
  <si>
    <t>ВСЕГО:</t>
  </si>
  <si>
    <t>Итого по п.Военный-городок</t>
  </si>
  <si>
    <t>ЖЭУ№6</t>
  </si>
  <si>
    <t>с.Курба</t>
  </si>
  <si>
    <t>Итого по ЖЭУ№6:</t>
  </si>
  <si>
    <t>Итого по с.Курба</t>
  </si>
  <si>
    <t>д.Иванищево</t>
  </si>
  <si>
    <t>Итого по д.Иванищево</t>
  </si>
  <si>
    <t>п.Ширинье</t>
  </si>
  <si>
    <t>Итого по с.Ширинье</t>
  </si>
  <si>
    <t>Итого по п.Красные Ткачи:</t>
  </si>
  <si>
    <t xml:space="preserve">Составил инженер по технадзору ПТО Чукаева Т.Е. </t>
  </si>
  <si>
    <t>ЖЭУ№5</t>
  </si>
  <si>
    <t>Реестр выполненных работ по текущему ремонту жилищного фонда ОАО ЯР ПУ ЖКХ за январь 2010г.</t>
  </si>
  <si>
    <t>Реестр выполненных работ по текущему ремонту жилищного фонда ОАО ЯР ПУ ЖКХ за февраль 2010г.</t>
  </si>
  <si>
    <t>в т.ч.: подряд-руб</t>
  </si>
  <si>
    <t>хозспособ-руб</t>
  </si>
  <si>
    <t>Реестр выполненных работ по текущему ремонту жилищного фонда ОАО ЯР ПУ ЖКХ за апрель 2010г.</t>
  </si>
  <si>
    <t>Реестр выполненных работ по текущему ремонту жилищного фонда ОАО ЯР ПУ ЖКХ за март 2010г.</t>
  </si>
  <si>
    <t xml:space="preserve">  чел/ч</t>
  </si>
  <si>
    <t xml:space="preserve"> чел/ч</t>
  </si>
  <si>
    <t>248 2009г.</t>
  </si>
  <si>
    <t>ул. Ленина, д №31 кв4 (жалоба)</t>
  </si>
  <si>
    <t>Смена перекрыя, потолка</t>
  </si>
  <si>
    <t>ул. Садовая, д №15</t>
  </si>
  <si>
    <t>дом №35 кв1 (жалоба)</t>
  </si>
  <si>
    <t>Итого по п. Саафоново:</t>
  </si>
  <si>
    <t>563 2009г.</t>
  </si>
  <si>
    <t>ул. Школьная, д №10 кв4,8,12,16</t>
  </si>
  <si>
    <t>ул. Октябрьская, д №4-подъезд №1 (после пожара)</t>
  </si>
  <si>
    <t>ул. Школьная, д №15-подъезд №3</t>
  </si>
  <si>
    <t>ул. Центральная, д№8 кв1,2,3</t>
  </si>
  <si>
    <t>ул. Парковая, д №1 кв2,10,13,16</t>
  </si>
  <si>
    <t>д.Ананьино</t>
  </si>
  <si>
    <t>ул. Молодежная, д №</t>
  </si>
  <si>
    <t>ул. Молодежная, д №6 кв2,5,8</t>
  </si>
  <si>
    <t>321 2009г.</t>
  </si>
  <si>
    <t>ул. Б.Октябрьская, д №13</t>
  </si>
  <si>
    <t>ул. Московская, д №2 кв7</t>
  </si>
  <si>
    <t>Устройство веранды</t>
  </si>
  <si>
    <t>ул. Школьная, д №5 кв3</t>
  </si>
  <si>
    <t>294 2009г.</t>
  </si>
  <si>
    <t>295 2009г.</t>
  </si>
  <si>
    <t>дом №25-подъезд№1,2</t>
  </si>
  <si>
    <t>дом №28</t>
  </si>
  <si>
    <t>Изоляция труб отопления</t>
  </si>
  <si>
    <t>88а</t>
  </si>
  <si>
    <t>дом №11-подъезд №1-4</t>
  </si>
  <si>
    <t>Смена труб системы отопления</t>
  </si>
  <si>
    <t>Итого по с.Туношна:</t>
  </si>
  <si>
    <t>ул. Новая, д №15</t>
  </si>
  <si>
    <t>ул. Советская, д №95</t>
  </si>
  <si>
    <t>ул. Молодежная, д №3-подъезд №1</t>
  </si>
  <si>
    <t>Èтого по п. Михайловский:</t>
  </si>
  <si>
    <t>ул. Садовая, д №10-подъезд №1,2</t>
  </si>
  <si>
    <t>ул. Октябрьская, д №7 кв11,12,16 (жалоба)</t>
  </si>
  <si>
    <t>ул. Школьная, д №1 кв1</t>
  </si>
  <si>
    <t>Итотго по д. Ананьино:</t>
  </si>
  <si>
    <t>ул. Б.Октябрьская, д №9-под.№2</t>
  </si>
  <si>
    <t>ул. Б.Октябрьская, д №9-под. №1</t>
  </si>
  <si>
    <t>ул. Б.Октябрьская, д №9-под. №3</t>
  </si>
  <si>
    <t>ул. Б.Октябрьская, д №9-под. №6</t>
  </si>
  <si>
    <t>ул. Заводская, д №4 кв5</t>
  </si>
  <si>
    <t>Итого по ЖЭУ №4:</t>
  </si>
  <si>
    <t>дом №3 кв1-12</t>
  </si>
  <si>
    <t>дом №2-подъезд №1,2,3</t>
  </si>
  <si>
    <t>124 2009г.</t>
  </si>
  <si>
    <t>дом №17-подъезд №1-4</t>
  </si>
  <si>
    <t>Смена труб отопления в подъездах</t>
  </si>
  <si>
    <t>ул. Молодежная, д №4</t>
  </si>
  <si>
    <t>Установка насоса в систему отопления</t>
  </si>
  <si>
    <t>ул. Школьная, д №12 кв7,12</t>
  </si>
  <si>
    <t>Утепление наружных стен</t>
  </si>
  <si>
    <t>ул. Юбилейная, д №15-подвал</t>
  </si>
  <si>
    <t>Смена труб канализации (лежаки, стояки)</t>
  </si>
  <si>
    <t>п. Козьмодемьянск:</t>
  </si>
  <si>
    <t>ул. Центральная, д №18 кв2,5,8,подвал</t>
  </si>
  <si>
    <t>Смена труб ХВС, ГВС (лежаки,стояки, врезки разводок)</t>
  </si>
  <si>
    <t>ул. Юбилейная, д №4-подъезд№1,2,3</t>
  </si>
  <si>
    <t>ул. Садовая, д №3 кв21,25,29,3,37</t>
  </si>
  <si>
    <t>Итотго по п. Щедрино:</t>
  </si>
  <si>
    <t>ул. Садовая, д №4</t>
  </si>
  <si>
    <t>ЖЭУ №1</t>
  </si>
  <si>
    <t>Итого по ЖЭУ №1:</t>
  </si>
  <si>
    <t>ул. Б.Октябрьская, д №9-подъезд  №5</t>
  </si>
  <si>
    <t>518967,69руб</t>
  </si>
  <si>
    <t>В том числе: подряд</t>
  </si>
  <si>
    <t>Установка насоса в сиситему отоплеиия</t>
  </si>
  <si>
    <t>23а</t>
  </si>
  <si>
    <t>Смена труб ГВС, изоляция</t>
  </si>
  <si>
    <t>ООО "Универсалстрой"</t>
  </si>
  <si>
    <t>ул. Садовая, д№13 кв1-3,5-8,чердак</t>
  </si>
  <si>
    <t>Смена труб ГВС (лежаки, стояки)</t>
  </si>
  <si>
    <t>ул. Садовая, д№21- под №1,2</t>
  </si>
  <si>
    <t>ул. Садовая, д№3- под №2</t>
  </si>
  <si>
    <t>ул. Парковая, д№6 кв12,15,8</t>
  </si>
  <si>
    <t>Смена труб ГВС, ХВС ( стояки), канализации</t>
  </si>
  <si>
    <t>80,1     7</t>
  </si>
  <si>
    <t>210410,58руб</t>
  </si>
  <si>
    <t>Итого по с.Сарафоново:</t>
  </si>
  <si>
    <t>Дом №35- подъезд №1,2,3</t>
  </si>
  <si>
    <t>ул. Садовая, д№4</t>
  </si>
  <si>
    <t>Электромонтажные работы в подъездах</t>
  </si>
  <si>
    <t>ул. Ленина, д№4 кв21,25,29,33,37</t>
  </si>
  <si>
    <t>Смена труб ГВС,ХВС (стояки)</t>
  </si>
  <si>
    <t>ул. Юбилейная, д№12 кв15</t>
  </si>
  <si>
    <t>ул. Школьная, д№5</t>
  </si>
  <si>
    <t>Утепление чердака</t>
  </si>
  <si>
    <t>ул. Мира, д№5-подъезд №2</t>
  </si>
  <si>
    <t>с.Туношна</t>
  </si>
  <si>
    <t>под</t>
  </si>
  <si>
    <t>ст. Лютово, д№2</t>
  </si>
  <si>
    <t>Замена ВРУ и установка щитков учета электроэнергии электрокотлов</t>
  </si>
  <si>
    <t>ООО "Компания ВСД-Лайн"</t>
  </si>
  <si>
    <t>дом №8</t>
  </si>
  <si>
    <t>Ремонт электропроводки и установка счетчиков</t>
  </si>
  <si>
    <t>Итого по п. ЖЭУ №1:</t>
  </si>
  <si>
    <t>ул. Больничный гор., д№6-под №1,2</t>
  </si>
  <si>
    <t>ул. Текстильщиков, д№11</t>
  </si>
  <si>
    <t>Смена электропроводки в помещениях</t>
  </si>
  <si>
    <t>ул. Б.Октябрьская, д№9</t>
  </si>
  <si>
    <t>Ремонт ВРУ с заменой электросчетчика и трансформаторов тока</t>
  </si>
  <si>
    <t>в т.ч.: подряд-475113,35 руб</t>
  </si>
  <si>
    <t>ул. Юбилейная, д№12 кв1-18</t>
  </si>
  <si>
    <t>Смена труб канализации, ХВС (стояки)</t>
  </si>
  <si>
    <t>30,4      115</t>
  </si>
  <si>
    <t>ул. Садовая, д№3-подъезд №1</t>
  </si>
  <si>
    <t>ул. Спортивная, д№2</t>
  </si>
  <si>
    <t>Косметический ремонт мест общего пользования</t>
  </si>
  <si>
    <t>ул. Мира, д№3-подъезд №2</t>
  </si>
  <si>
    <t>ул. Центральная, д№26</t>
  </si>
  <si>
    <t>ООО "Ярстрой Плюс"</t>
  </si>
  <si>
    <t>50под</t>
  </si>
  <si>
    <t>1под</t>
  </si>
  <si>
    <t>Смена труб канализации</t>
  </si>
  <si>
    <t>ул. Центральная, д№27-подвал</t>
  </si>
  <si>
    <t>дом №8-подвал</t>
  </si>
  <si>
    <t>дом №12 кв1,2,4,6</t>
  </si>
  <si>
    <t>Установка электросчетчиков</t>
  </si>
  <si>
    <t>дом №12</t>
  </si>
  <si>
    <t>ООО "Ярстрой плюс"</t>
  </si>
  <si>
    <t>дом №15-подъезд №1,2</t>
  </si>
  <si>
    <t>ООО "Глэндэс"</t>
  </si>
  <si>
    <t>ул. Садовая, д№21 кв8,9,11,12</t>
  </si>
  <si>
    <t>Смена труб ГВС (стояки, врезки в квартирах)</t>
  </si>
  <si>
    <t>ул. Садовая, д№20 кв1-8, чердак</t>
  </si>
  <si>
    <t>Смена труб ХВС (лежак, стояки, врезки в квартирах)</t>
  </si>
  <si>
    <t>Итого по с. Сарафоново</t>
  </si>
  <si>
    <t>дом №36 кв16 (жалоба)</t>
  </si>
  <si>
    <t>Смена дощатых полов</t>
  </si>
  <si>
    <t xml:space="preserve">дом №36 - подъезды №1,2,3кв16 </t>
  </si>
  <si>
    <t>ул. Садовая, д№3 кв22-40</t>
  </si>
  <si>
    <t>Смена труб ХВС ( стояки, врезки в квартирах)</t>
  </si>
  <si>
    <t>ул. Октябрьская, д№10</t>
  </si>
  <si>
    <t>Смена шиферной кровли</t>
  </si>
  <si>
    <t>Реестр выполненных работ по текущему ремонту жилищного фонда ОАО ЯР ПУ ЖКХ за 4 месяца 2010г.</t>
  </si>
  <si>
    <t xml:space="preserve">Реестр выполненных работ по текущему ремонту жилищного фонда ЗАО ЯРУ ЖКХ за май 2010г. </t>
  </si>
  <si>
    <t>Реестр выполненных работ по текущему ремонту жилищного фонда ЗАО ЯРУ ЖКХ за июнь 2010г. (01.07.09)</t>
  </si>
  <si>
    <t xml:space="preserve">Реестр выполненных работ по текущему ремонту жилищного фонда ЗАО ЯРУ ЖКХ за июль 2010г. </t>
  </si>
  <si>
    <t xml:space="preserve">Реестр выполненных работ по текущему ремонту жилищного фонда ЗАО ЯРУ ЖКХ за август 2010г. </t>
  </si>
  <si>
    <t xml:space="preserve">Реестр выполненных работ по текущему ремонту жилищного фонда ЗАО ЯРУ ЖКХ за сентябрь 2010г. </t>
  </si>
  <si>
    <t xml:space="preserve">Реестр выполненных работ по текущему ремонту жилищного фонда ЗАО ЯРУ ЖКХ за октябрь 2010г. </t>
  </si>
  <si>
    <t xml:space="preserve">Реестр выполненных работ по текущему ремонту жилищного фонда ЗАО ЯРУ ЖКХ за ноябрь 2010г. </t>
  </si>
  <si>
    <t>Реестр  выполненых работ по текущему ремонту жилищного  фонда ЗАО ЯРУ ЖКХ за декабрь месяц 2010г</t>
  </si>
  <si>
    <t>ул. Парковая, д№2-подъезд №1</t>
  </si>
  <si>
    <t>ул. Парковая, д№5-подъезд №1,2</t>
  </si>
  <si>
    <t>ул. Парковая, д№2 кв3,6,9</t>
  </si>
  <si>
    <t>ул. Парковая, д№2 кв1,4,7</t>
  </si>
  <si>
    <t>ул. Парковая, д№8 кв1,4,7</t>
  </si>
  <si>
    <t>ул. Молодежная, д№2 (1/2 дома)</t>
  </si>
  <si>
    <t>ул. Северная, д№2 (1/2 дома)</t>
  </si>
  <si>
    <t>ул. Северная, д№1(1/2 дома)</t>
  </si>
  <si>
    <t>ул. Молодежная, д№1а</t>
  </si>
  <si>
    <t>Смена труб ХВС под полом (ввод, разводки по квартирам)</t>
  </si>
  <si>
    <t>дом №16-подъезд №1-5</t>
  </si>
  <si>
    <t>Смена системы отопления в подъездах</t>
  </si>
  <si>
    <t>ул. Октябрьская, д№7</t>
  </si>
  <si>
    <t>61 под</t>
  </si>
  <si>
    <t>ул. Молодежная, д№6</t>
  </si>
  <si>
    <t>дом №11-подъезд №1,2,3,4</t>
  </si>
  <si>
    <t>пансионат, д№3</t>
  </si>
  <si>
    <t>ст. Телищево, д№1</t>
  </si>
  <si>
    <t>Ремонт шиферной кровли (остаток с кап. рем)</t>
  </si>
  <si>
    <t>ул. Садовая, д№20 кв1-12, чердак</t>
  </si>
  <si>
    <t>в т.ч.: подряд-1617202,63руб</t>
  </si>
  <si>
    <t>4476 *1,3=5819 чел/ч</t>
  </si>
  <si>
    <t>ООО"Ярстрой Плюс"</t>
  </si>
  <si>
    <t>ООО"Ярстрой плюс"</t>
  </si>
  <si>
    <t>дом №26</t>
  </si>
  <si>
    <t>ул.Школьная,д№3</t>
  </si>
  <si>
    <t>ООО"Командор"</t>
  </si>
  <si>
    <t>ул.Школьная,д№6</t>
  </si>
  <si>
    <t>ООО"Волгострой"</t>
  </si>
  <si>
    <t>ул. Пушкина, д№9 кв1-18</t>
  </si>
  <si>
    <t>Ул.Пушкина, дом № 18 , подъезд № 1,2</t>
  </si>
  <si>
    <t>Пос.Речной, ул.Полевая, д №4 подъезд №1</t>
  </si>
  <si>
    <t>Косметический ремонт подъезда</t>
  </si>
  <si>
    <t>ул. Набережная, д№47</t>
  </si>
  <si>
    <t>дом №8- под №1,2</t>
  </si>
  <si>
    <t>ООО "Глэднэс"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</si>
  <si>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</si>
  <si>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</si>
  <si>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</si>
  <si>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</si>
  <si>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</si>
  <si>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</si>
  <si>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</si>
  <si>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</si>
  <si>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</si>
  <si>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</si>
  <si>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</si>
  <si>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</si>
  <si>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ул.Ленина д.31 кв.2,4,5,7</t>
  </si>
  <si>
    <t>смена труб водоснабжения</t>
  </si>
  <si>
    <t>ул.Б.Октябрьская д.28 1,2 подъезды</t>
  </si>
  <si>
    <t>косметический ремонт подъездов</t>
  </si>
  <si>
    <t>д.36</t>
  </si>
  <si>
    <t>ремонт мягкой кровли</t>
  </si>
  <si>
    <t>ул.Садовая д.3 1,2 подъезды</t>
  </si>
  <si>
    <t>д.35</t>
  </si>
  <si>
    <t>ремонт фасада, козырьков, цоколя</t>
  </si>
  <si>
    <t>ул.Садовая д.22 кв.1,2,5,6</t>
  </si>
  <si>
    <t>ул.Ленина д.3, 4 подъезд</t>
  </si>
  <si>
    <t>смена труб ливневой канализации</t>
  </si>
  <si>
    <t>д.15</t>
  </si>
  <si>
    <t>Садовый пер. д.13</t>
  </si>
  <si>
    <t>с.Ширинье</t>
  </si>
  <si>
    <t>Итого по с.Ширинье:</t>
  </si>
  <si>
    <t>ул.Юбилейная д.10</t>
  </si>
  <si>
    <t>смена шиферной кровли</t>
  </si>
  <si>
    <t>ул.Юбилейная д.4</t>
  </si>
  <si>
    <t>ремонт шиферной кровли</t>
  </si>
  <si>
    <t>д.Мордвиново</t>
  </si>
  <si>
    <t>Итого по д.Мордвиново:</t>
  </si>
  <si>
    <t>ул.Северная д.12</t>
  </si>
  <si>
    <t>ул.Пушкина д.8</t>
  </si>
  <si>
    <t>Установка водосточных труб</t>
  </si>
  <si>
    <t>ООО "Артем"</t>
  </si>
  <si>
    <t>ул.Школьная д.2</t>
  </si>
  <si>
    <t>Ремонт подъезда</t>
  </si>
  <si>
    <t>ул.Парковая д.2</t>
  </si>
  <si>
    <t>ремонт отмостки</t>
  </si>
  <si>
    <t>ул.Б.Октябрьская д.25</t>
  </si>
  <si>
    <t>ремонт температурного шва</t>
  </si>
  <si>
    <t>ООО "НордСтрой"</t>
  </si>
  <si>
    <t>1-ая Привокзальная д.12</t>
  </si>
  <si>
    <t>Итого по д.Ананьино:</t>
  </si>
  <si>
    <t>ул.Молодежная д.5</t>
  </si>
  <si>
    <t>косметический ремонт подъездов 1,2</t>
  </si>
  <si>
    <t>ул.Школьная д.3</t>
  </si>
  <si>
    <t>Смена парапета</t>
  </si>
  <si>
    <t>ст.Тенино</t>
  </si>
  <si>
    <t>д.11 кв.4</t>
  </si>
  <si>
    <t>ремонт печи</t>
  </si>
  <si>
    <t>п.Красный Волгарь</t>
  </si>
  <si>
    <t>пДубки</t>
  </si>
  <si>
    <t>ул.Некрасова д№8(кв8,9)</t>
  </si>
  <si>
    <t>Смена канализац.труб,ввод</t>
  </si>
  <si>
    <t>ул.Спортивная,л№3(кв1,2)</t>
  </si>
  <si>
    <t>ул.Гагарина,д№12</t>
  </si>
  <si>
    <t>Ремонт цоколя</t>
  </si>
  <si>
    <t>ул. Школьная д.3</t>
  </si>
  <si>
    <t>смена труб ХВС</t>
  </si>
  <si>
    <t>смена труб отопления в т/у</t>
  </si>
  <si>
    <t>Итого по ст.Тенино</t>
  </si>
  <si>
    <t xml:space="preserve">Начальник ПТО:                                                                                                         Е.А.Лобазова                                                                                       </t>
  </si>
  <si>
    <t>ул.Садовая д. 23 кв.17,20,23,26</t>
  </si>
  <si>
    <t>в т.ч.: подряд-215732,54руб;</t>
  </si>
  <si>
    <t>хозспособ-609908,09руб;</t>
  </si>
  <si>
    <t>ул.Мира д.7</t>
  </si>
  <si>
    <t>ул.Молодежная д.3 кв.1,2</t>
  </si>
  <si>
    <t>смена веранды с крыльцом</t>
  </si>
  <si>
    <t>дом № 26 кв.2,5,6,7,8</t>
  </si>
  <si>
    <t>ул.Юбилейная д.3</t>
  </si>
  <si>
    <t>ул.Садовая д.3</t>
  </si>
  <si>
    <t>смена труб канализации(кв.2,6), ХВС, ГВС (кв.10,14,18)</t>
  </si>
  <si>
    <t>ул.Садовая д.1</t>
  </si>
  <si>
    <t>ул.Труда д.3</t>
  </si>
  <si>
    <t>смена мягкой кровли</t>
  </si>
  <si>
    <t>ул.Молодежная д.6 1,2под.</t>
  </si>
  <si>
    <t>Итого по д.Ананьино</t>
  </si>
  <si>
    <t>ул.Пушкина д.24</t>
  </si>
  <si>
    <t>ул.Пушкина д.7</t>
  </si>
  <si>
    <t xml:space="preserve">Начальник ПТО:                                                                                                         Е.А.Лобазова                                                                                   </t>
  </si>
  <si>
    <t>ул.Садовая д.1а</t>
  </si>
  <si>
    <t>Смена труб ХВС (подвал)</t>
  </si>
  <si>
    <t>д.1</t>
  </si>
  <si>
    <t>Электромонтажные работы</t>
  </si>
  <si>
    <t>п.Туношна-городок</t>
  </si>
  <si>
    <t>Итого по п.Туношна-городок:</t>
  </si>
  <si>
    <t>д.8</t>
  </si>
  <si>
    <t>ООО"Компания ВСД-Лайн"</t>
  </si>
  <si>
    <t>ремонт входных крылец и площадок</t>
  </si>
  <si>
    <t>ООО Строительное предприятие "Монолит"</t>
  </si>
  <si>
    <t>д.9</t>
  </si>
  <si>
    <t>д.10</t>
  </si>
  <si>
    <t>д.11</t>
  </si>
  <si>
    <t>д.12</t>
  </si>
  <si>
    <t>д.14</t>
  </si>
  <si>
    <t>д.16</t>
  </si>
  <si>
    <t>д.17</t>
  </si>
  <si>
    <t>установка водосточных труб</t>
  </si>
  <si>
    <t>ул.Школьная д.5</t>
  </si>
  <si>
    <t>ул.Ленина д.31</t>
  </si>
  <si>
    <t>ул.Ленина д.29</t>
  </si>
  <si>
    <t>ул.Ярославская д.45</t>
  </si>
  <si>
    <t>ул.Зеленая д.14 кв.1,2</t>
  </si>
  <si>
    <t>ООО Стр.пр."Монолит"</t>
  </si>
  <si>
    <t>№п/п</t>
  </si>
  <si>
    <t>ВСЕГО по ЖЭУ-5</t>
  </si>
  <si>
    <t>Реестр выполненных работ по текущему ремонту жилищного фонда ЖЭУ-5 за 2010г.</t>
  </si>
  <si>
    <t>Итого по п. Михайловский( вт.ч. Красный Волгарь):</t>
  </si>
  <si>
    <t>ул.Молодежная д.5 (1,2 подъезды)</t>
  </si>
  <si>
    <t>37/1</t>
  </si>
  <si>
    <t>75/1</t>
  </si>
  <si>
    <t>76/1</t>
  </si>
  <si>
    <t>1(157)</t>
  </si>
  <si>
    <t>1(162)</t>
  </si>
  <si>
    <t>смена труб канализации(кв.2,6,8,10,14)</t>
  </si>
  <si>
    <t>Реестр выполненных работ по текущему ремонту жилищного фонда ЗАО ЯРУ ЖКХ за 2010г. (май-сентябрь)</t>
  </si>
  <si>
    <t>Реестр выполненных работ по текущему ремонту жилищного фонда ЗАО ЯРУ ЖКХ за 2010г. (январь-сентябрь)</t>
  </si>
  <si>
    <t>д.26</t>
  </si>
  <si>
    <t>смена труб отопления</t>
  </si>
  <si>
    <t>с.Сарафоново</t>
  </si>
  <si>
    <t xml:space="preserve">смена труб отопления </t>
  </si>
  <si>
    <t>ул.Молодежная д.9 кв.1,2</t>
  </si>
  <si>
    <t xml:space="preserve">Реестр выполненных работ по текущему ремонту жилищного фонда ЗАО ЯРУ ЖКХ за 2010г.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</si>
</sst>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u val="single"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name val="Arial"/>
      <family val="0"/>
    </font>
    <font>
      <b/>
      <sz val="10"/>
      <color indexed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32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0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3" fillId="32" borderId="10" xfId="0" applyFont="1" applyFill="1" applyBorder="1" applyAlignment="1">
      <alignment horizontal="right" vertical="top" wrapText="1"/>
    </xf>
    <xf numFmtId="0" fontId="2" fillId="37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2" fillId="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38" borderId="10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right"/>
    </xf>
    <xf numFmtId="0" fontId="0" fillId="32" borderId="0" xfId="0" applyFill="1" applyAlignment="1">
      <alignment/>
    </xf>
    <xf numFmtId="0" fontId="2" fillId="39" borderId="10" xfId="0" applyFont="1" applyFill="1" applyBorder="1" applyAlignment="1">
      <alignment horizontal="center" vertical="top" wrapText="1"/>
    </xf>
    <xf numFmtId="0" fontId="2" fillId="39" borderId="1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right"/>
    </xf>
    <xf numFmtId="0" fontId="2" fillId="40" borderId="10" xfId="0" applyFont="1" applyFill="1" applyBorder="1" applyAlignment="1">
      <alignment horizontal="center" vertical="top" wrapText="1"/>
    </xf>
    <xf numFmtId="0" fontId="2" fillId="40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2" fillId="32" borderId="10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8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34" borderId="0" xfId="0" applyFill="1" applyAlignment="1">
      <alignment/>
    </xf>
    <xf numFmtId="0" fontId="0" fillId="10" borderId="0" xfId="0" applyFill="1" applyAlignment="1">
      <alignment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" borderId="0" xfId="0" applyFill="1" applyAlignment="1">
      <alignment/>
    </xf>
    <xf numFmtId="0" fontId="0" fillId="40" borderId="0" xfId="0" applyFill="1" applyAlignment="1">
      <alignment/>
    </xf>
    <xf numFmtId="0" fontId="0" fillId="36" borderId="0" xfId="0" applyFill="1" applyAlignment="1">
      <alignment/>
    </xf>
    <xf numFmtId="0" fontId="0" fillId="18" borderId="0" xfId="0" applyFill="1" applyAlignment="1">
      <alignment/>
    </xf>
    <xf numFmtId="0" fontId="3" fillId="41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42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right" vertical="top" wrapText="1"/>
    </xf>
    <xf numFmtId="0" fontId="13" fillId="32" borderId="10" xfId="0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/>
    </xf>
    <xf numFmtId="0" fontId="14" fillId="38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vertical="top" wrapText="1"/>
    </xf>
    <xf numFmtId="0" fontId="14" fillId="5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right" vertical="top" wrapText="1"/>
    </xf>
    <xf numFmtId="0" fontId="14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right" vertical="top" wrapText="1"/>
    </xf>
    <xf numFmtId="0" fontId="13" fillId="0" borderId="11" xfId="0" applyFont="1" applyBorder="1" applyAlignment="1">
      <alignment horizontal="center" vertical="top" wrapText="1"/>
    </xf>
    <xf numFmtId="0" fontId="14" fillId="38" borderId="11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4" fillId="4" borderId="10" xfId="0" applyFont="1" applyFill="1" applyBorder="1" applyAlignment="1">
      <alignment horizontal="center" vertical="top" wrapText="1"/>
    </xf>
    <xf numFmtId="0" fontId="7" fillId="35" borderId="0" xfId="0" applyFont="1" applyFill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4" fillId="39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14" fillId="42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wrapText="1"/>
    </xf>
    <xf numFmtId="0" fontId="14" fillId="39" borderId="11" xfId="0" applyFont="1" applyFill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vertical="top" wrapText="1"/>
    </xf>
    <xf numFmtId="16" fontId="14" fillId="39" borderId="10" xfId="0" applyNumberFormat="1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zoomScale="75" zoomScaleNormal="75" zoomScalePageLayoutView="0" workbookViewId="0" topLeftCell="A1">
      <selection activeCell="A2" sqref="A1:I16384"/>
    </sheetView>
  </sheetViews>
  <sheetFormatPr defaultColWidth="9.140625" defaultRowHeight="12.75"/>
  <cols>
    <col min="1" max="1" width="7.28125" style="0" customWidth="1"/>
    <col min="2" max="3" width="31.421875" style="0" customWidth="1"/>
    <col min="4" max="5" width="7.28125" style="0" customWidth="1"/>
    <col min="6" max="7" width="14.7109375" style="0" customWidth="1"/>
    <col min="8" max="8" width="8.57421875" style="0" customWidth="1"/>
    <col min="9" max="9" width="18.28125" style="0" customWidth="1"/>
  </cols>
  <sheetData>
    <row r="1" spans="1:9" s="1" customFormat="1" ht="15.75">
      <c r="A1" s="164" t="s">
        <v>117</v>
      </c>
      <c r="B1" s="164"/>
      <c r="C1" s="164"/>
      <c r="D1" s="164"/>
      <c r="E1" s="164"/>
      <c r="F1" s="164"/>
      <c r="G1" s="164"/>
      <c r="H1" s="164"/>
      <c r="I1" s="164"/>
    </row>
    <row r="2" spans="1:9" s="1" customFormat="1" ht="38.25">
      <c r="A2" s="2" t="s">
        <v>0</v>
      </c>
      <c r="B2" s="3" t="s">
        <v>1</v>
      </c>
      <c r="C2" s="3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1" customFormat="1" ht="12.75">
      <c r="A3" s="4"/>
      <c r="B3" s="4"/>
      <c r="C3" s="5" t="s">
        <v>9</v>
      </c>
      <c r="D3" s="4"/>
      <c r="E3" s="4"/>
      <c r="F3" s="4"/>
      <c r="G3" s="4"/>
      <c r="H3" s="4"/>
      <c r="I3" s="6"/>
    </row>
    <row r="4" spans="1:9" s="1" customFormat="1" ht="12.75">
      <c r="A4" s="11"/>
      <c r="B4" s="7" t="s">
        <v>52</v>
      </c>
      <c r="C4" s="5"/>
      <c r="D4" s="4"/>
      <c r="E4" s="4"/>
      <c r="F4" s="4"/>
      <c r="G4" s="4"/>
      <c r="H4" s="4"/>
      <c r="I4" s="6"/>
    </row>
    <row r="5" spans="1:9" s="1" customFormat="1" ht="12.75">
      <c r="A5" s="35">
        <v>22</v>
      </c>
      <c r="B5" s="8" t="s">
        <v>126</v>
      </c>
      <c r="C5" s="8" t="s">
        <v>127</v>
      </c>
      <c r="D5" s="4" t="s">
        <v>35</v>
      </c>
      <c r="E5" s="4">
        <v>7.7</v>
      </c>
      <c r="F5" s="9">
        <v>12173.99</v>
      </c>
      <c r="G5" s="4"/>
      <c r="H5" s="9">
        <v>73</v>
      </c>
      <c r="I5" s="6"/>
    </row>
    <row r="6" spans="1:9" s="1" customFormat="1" ht="25.5">
      <c r="A6" s="35" t="s">
        <v>125</v>
      </c>
      <c r="B6" s="8" t="s">
        <v>53</v>
      </c>
      <c r="C6" s="16" t="s">
        <v>26</v>
      </c>
      <c r="D6" s="4" t="s">
        <v>11</v>
      </c>
      <c r="E6" s="4">
        <v>32</v>
      </c>
      <c r="F6" s="9"/>
      <c r="G6" s="9">
        <v>15057.69</v>
      </c>
      <c r="H6" s="9">
        <v>52</v>
      </c>
      <c r="I6" s="10"/>
    </row>
    <row r="7" spans="1:9" s="1" customFormat="1" ht="12.75">
      <c r="A7" s="11"/>
      <c r="B7" s="15" t="s">
        <v>54</v>
      </c>
      <c r="C7" s="5"/>
      <c r="D7" s="4"/>
      <c r="E7" s="4"/>
      <c r="F7" s="13">
        <f>SUM(F5:F6)</f>
        <v>12173.99</v>
      </c>
      <c r="G7" s="13">
        <f>SUM(G5:G6)</f>
        <v>15057.69</v>
      </c>
      <c r="H7" s="13">
        <f>SUM(H5:H6)</f>
        <v>125</v>
      </c>
      <c r="I7" s="14">
        <f>F7+G7</f>
        <v>27231.68</v>
      </c>
    </row>
    <row r="8" spans="1:9" s="1" customFormat="1" ht="12.75">
      <c r="A8" s="4"/>
      <c r="B8" s="7" t="s">
        <v>29</v>
      </c>
      <c r="C8" s="5"/>
      <c r="D8" s="4"/>
      <c r="E8" s="4"/>
      <c r="F8" s="4"/>
      <c r="G8" s="4"/>
      <c r="H8" s="4"/>
      <c r="I8" s="6"/>
    </row>
    <row r="9" spans="1:9" s="1" customFormat="1" ht="12.75">
      <c r="A9" s="35">
        <v>1</v>
      </c>
      <c r="B9" s="8" t="s">
        <v>128</v>
      </c>
      <c r="C9" s="8" t="s">
        <v>193</v>
      </c>
      <c r="D9" s="4" t="s">
        <v>11</v>
      </c>
      <c r="E9" s="4">
        <v>72.4</v>
      </c>
      <c r="F9" s="4"/>
      <c r="G9" s="9">
        <v>43188.35</v>
      </c>
      <c r="H9" s="9">
        <v>157</v>
      </c>
      <c r="I9" s="6"/>
    </row>
    <row r="10" spans="1:9" s="1" customFormat="1" ht="12.75">
      <c r="A10" s="35">
        <v>2</v>
      </c>
      <c r="B10" s="8" t="s">
        <v>75</v>
      </c>
      <c r="C10" s="8" t="s">
        <v>193</v>
      </c>
      <c r="D10" s="4" t="s">
        <v>11</v>
      </c>
      <c r="E10" s="4">
        <v>17.5</v>
      </c>
      <c r="F10" s="9"/>
      <c r="G10" s="9">
        <v>20025.08</v>
      </c>
      <c r="H10" s="9">
        <v>58</v>
      </c>
      <c r="I10" s="6"/>
    </row>
    <row r="11" spans="1:9" s="1" customFormat="1" ht="12.75">
      <c r="A11" s="4"/>
      <c r="B11" s="15" t="s">
        <v>30</v>
      </c>
      <c r="C11" s="5"/>
      <c r="D11" s="4"/>
      <c r="E11" s="4"/>
      <c r="F11" s="13">
        <f>SUM(F9:F10)</f>
        <v>0</v>
      </c>
      <c r="G11" s="13">
        <f>SUM(G9:G10)</f>
        <v>63213.43</v>
      </c>
      <c r="H11" s="13">
        <f>SUM(H9:H10)</f>
        <v>215</v>
      </c>
      <c r="I11" s="14">
        <f>F11+G11</f>
        <v>63213.43</v>
      </c>
    </row>
    <row r="12" spans="1:9" s="1" customFormat="1" ht="12.75">
      <c r="A12" s="11"/>
      <c r="B12" s="7" t="s">
        <v>31</v>
      </c>
      <c r="C12" s="5"/>
      <c r="D12" s="4"/>
      <c r="E12" s="4"/>
      <c r="F12" s="4"/>
      <c r="G12" s="4"/>
      <c r="H12" s="4"/>
      <c r="I12" s="6"/>
    </row>
    <row r="13" spans="1:9" s="1" customFormat="1" ht="12.75">
      <c r="A13" s="35">
        <v>21</v>
      </c>
      <c r="B13" s="8" t="s">
        <v>129</v>
      </c>
      <c r="C13" s="8" t="s">
        <v>61</v>
      </c>
      <c r="D13" s="4" t="s">
        <v>35</v>
      </c>
      <c r="E13" s="4">
        <v>7</v>
      </c>
      <c r="F13" s="9">
        <v>11800.6</v>
      </c>
      <c r="G13" s="9"/>
      <c r="H13" s="9">
        <v>29</v>
      </c>
      <c r="I13" s="6"/>
    </row>
    <row r="14" spans="1:9" s="1" customFormat="1" ht="12.75">
      <c r="A14" s="11"/>
      <c r="B14" s="15" t="s">
        <v>130</v>
      </c>
      <c r="C14" s="5"/>
      <c r="D14" s="4"/>
      <c r="E14" s="4"/>
      <c r="F14" s="13">
        <f>SUM(F13:F13)</f>
        <v>11800.6</v>
      </c>
      <c r="G14" s="13">
        <f>SUM(G13:G13)</f>
        <v>0</v>
      </c>
      <c r="H14" s="13">
        <f>SUM(H13:H13)</f>
        <v>29</v>
      </c>
      <c r="I14" s="14">
        <f>F14+G14</f>
        <v>11800.6</v>
      </c>
    </row>
    <row r="15" spans="1:9" s="1" customFormat="1" ht="12.75">
      <c r="A15" s="11"/>
      <c r="B15" s="17" t="s">
        <v>13</v>
      </c>
      <c r="C15" s="4"/>
      <c r="D15" s="4"/>
      <c r="E15" s="4"/>
      <c r="F15" s="18">
        <f>F14+F11+F7</f>
        <v>23974.59</v>
      </c>
      <c r="G15" s="18">
        <f>G14+G11+G7</f>
        <v>78271.12</v>
      </c>
      <c r="H15" s="18">
        <f>H14+H11+H7</f>
        <v>369</v>
      </c>
      <c r="I15" s="19">
        <f>F15+G15</f>
        <v>102245.70999999999</v>
      </c>
    </row>
    <row r="16" spans="1:9" s="1" customFormat="1" ht="12.75">
      <c r="A16" s="11"/>
      <c r="B16" s="4"/>
      <c r="C16" s="5" t="s">
        <v>14</v>
      </c>
      <c r="D16" s="4"/>
      <c r="E16" s="4"/>
      <c r="F16" s="4"/>
      <c r="G16" s="4"/>
      <c r="H16" s="4"/>
      <c r="I16" s="6"/>
    </row>
    <row r="17" spans="1:9" s="1" customFormat="1" ht="12.75">
      <c r="A17" s="11"/>
      <c r="B17" s="7" t="s">
        <v>15</v>
      </c>
      <c r="C17" s="16"/>
      <c r="D17" s="4"/>
      <c r="E17" s="4"/>
      <c r="F17" s="13"/>
      <c r="G17" s="13"/>
      <c r="H17" s="13"/>
      <c r="I17" s="14"/>
    </row>
    <row r="18" spans="1:9" s="1" customFormat="1" ht="25.5">
      <c r="A18" s="35">
        <v>41</v>
      </c>
      <c r="B18" s="8" t="s">
        <v>133</v>
      </c>
      <c r="C18" s="8" t="s">
        <v>12</v>
      </c>
      <c r="D18" s="4" t="s">
        <v>10</v>
      </c>
      <c r="E18" s="4">
        <v>1</v>
      </c>
      <c r="F18" s="9">
        <v>18118.13</v>
      </c>
      <c r="G18" s="9"/>
      <c r="H18" s="9">
        <v>106</v>
      </c>
      <c r="I18" s="14"/>
    </row>
    <row r="19" spans="1:9" s="1" customFormat="1" ht="12.75">
      <c r="A19" s="35">
        <v>42</v>
      </c>
      <c r="B19" s="16" t="s">
        <v>134</v>
      </c>
      <c r="C19" s="8" t="s">
        <v>12</v>
      </c>
      <c r="D19" s="4" t="s">
        <v>10</v>
      </c>
      <c r="E19" s="4">
        <v>1</v>
      </c>
      <c r="F19" s="9">
        <v>47926.15</v>
      </c>
      <c r="G19" s="9"/>
      <c r="H19" s="9">
        <v>281</v>
      </c>
      <c r="I19" s="14"/>
    </row>
    <row r="20" spans="1:9" s="1" customFormat="1" ht="25.5">
      <c r="A20" s="35" t="s">
        <v>131</v>
      </c>
      <c r="B20" s="16" t="s">
        <v>132</v>
      </c>
      <c r="C20" s="16" t="s">
        <v>26</v>
      </c>
      <c r="D20" s="4" t="s">
        <v>11</v>
      </c>
      <c r="E20" s="4">
        <v>15</v>
      </c>
      <c r="F20" s="9"/>
      <c r="G20" s="9">
        <v>10163.21</v>
      </c>
      <c r="H20" s="9">
        <v>35</v>
      </c>
      <c r="I20" s="10"/>
    </row>
    <row r="21" spans="1:9" s="1" customFormat="1" ht="12.75">
      <c r="A21" s="11"/>
      <c r="B21" s="12" t="s">
        <v>16</v>
      </c>
      <c r="C21" s="16"/>
      <c r="D21" s="4"/>
      <c r="E21" s="4"/>
      <c r="F21" s="13">
        <f>SUM(F18:F20)</f>
        <v>66044.28</v>
      </c>
      <c r="G21" s="13">
        <f>SUM(G18:G20)</f>
        <v>10163.21</v>
      </c>
      <c r="H21" s="13">
        <f>SUM(H18:H20)</f>
        <v>422</v>
      </c>
      <c r="I21" s="14">
        <f>F21+G21</f>
        <v>76207.48999999999</v>
      </c>
    </row>
    <row r="22" spans="1:9" s="1" customFormat="1" ht="12.75">
      <c r="A22" s="11"/>
      <c r="B22" s="7" t="s">
        <v>27</v>
      </c>
      <c r="C22" s="16"/>
      <c r="D22" s="4"/>
      <c r="E22" s="4"/>
      <c r="F22" s="13"/>
      <c r="G22" s="13"/>
      <c r="H22" s="13"/>
      <c r="I22" s="14"/>
    </row>
    <row r="23" spans="1:9" s="1" customFormat="1" ht="25.5">
      <c r="A23" s="35">
        <v>19</v>
      </c>
      <c r="B23" s="8" t="s">
        <v>135</v>
      </c>
      <c r="C23" s="16" t="s">
        <v>26</v>
      </c>
      <c r="D23" s="4" t="s">
        <v>11</v>
      </c>
      <c r="E23" s="4">
        <v>24.99</v>
      </c>
      <c r="F23" s="13"/>
      <c r="G23" s="9">
        <v>17697.06</v>
      </c>
      <c r="H23" s="9">
        <v>87</v>
      </c>
      <c r="I23" s="14"/>
    </row>
    <row r="24" spans="1:9" s="1" customFormat="1" ht="25.5">
      <c r="A24" s="35">
        <v>20</v>
      </c>
      <c r="B24" s="16" t="s">
        <v>136</v>
      </c>
      <c r="C24" s="16" t="s">
        <v>26</v>
      </c>
      <c r="D24" s="4" t="s">
        <v>11</v>
      </c>
      <c r="E24" s="4">
        <v>56.2</v>
      </c>
      <c r="F24" s="9"/>
      <c r="G24" s="9">
        <v>30709.37</v>
      </c>
      <c r="H24" s="9">
        <v>147</v>
      </c>
      <c r="I24" s="10"/>
    </row>
    <row r="25" spans="1:9" s="1" customFormat="1" ht="12.75">
      <c r="A25" s="11"/>
      <c r="B25" s="12" t="s">
        <v>28</v>
      </c>
      <c r="C25" s="16"/>
      <c r="D25" s="4"/>
      <c r="E25" s="4"/>
      <c r="F25" s="13">
        <f>SUM(F23:F24)</f>
        <v>0</v>
      </c>
      <c r="G25" s="13">
        <f>SUM(G23:G24)</f>
        <v>48406.43</v>
      </c>
      <c r="H25" s="13">
        <f>SUM(H23:H24)</f>
        <v>234</v>
      </c>
      <c r="I25" s="14">
        <f>F25+G25</f>
        <v>48406.43</v>
      </c>
    </row>
    <row r="26" spans="1:9" s="1" customFormat="1" ht="12.75">
      <c r="A26" s="11"/>
      <c r="B26" s="7" t="s">
        <v>137</v>
      </c>
      <c r="C26" s="16"/>
      <c r="D26" s="4"/>
      <c r="E26" s="4"/>
      <c r="F26" s="13"/>
      <c r="G26" s="13"/>
      <c r="H26" s="13"/>
      <c r="I26" s="14"/>
    </row>
    <row r="27" spans="1:9" s="1" customFormat="1" ht="25.5">
      <c r="A27" s="35">
        <v>10</v>
      </c>
      <c r="B27" s="16" t="s">
        <v>139</v>
      </c>
      <c r="C27" s="16" t="s">
        <v>26</v>
      </c>
      <c r="D27" s="4" t="s">
        <v>11</v>
      </c>
      <c r="E27" s="4">
        <v>22.4</v>
      </c>
      <c r="F27" s="13"/>
      <c r="G27" s="9">
        <v>15257.58</v>
      </c>
      <c r="H27" s="9">
        <v>75</v>
      </c>
      <c r="I27" s="14"/>
    </row>
    <row r="28" spans="1:9" s="1" customFormat="1" ht="25.5">
      <c r="A28" s="35">
        <v>11</v>
      </c>
      <c r="B28" s="16" t="s">
        <v>138</v>
      </c>
      <c r="C28" s="16" t="s">
        <v>26</v>
      </c>
      <c r="D28" s="4" t="s">
        <v>11</v>
      </c>
      <c r="E28" s="4">
        <v>13.6</v>
      </c>
      <c r="F28" s="13"/>
      <c r="G28" s="9">
        <v>10416.36</v>
      </c>
      <c r="H28" s="9">
        <v>51</v>
      </c>
      <c r="I28" s="14"/>
    </row>
    <row r="29" spans="1:9" s="1" customFormat="1" ht="25.5">
      <c r="A29" s="35">
        <v>12</v>
      </c>
      <c r="B29" s="16" t="s">
        <v>138</v>
      </c>
      <c r="C29" s="16" t="s">
        <v>26</v>
      </c>
      <c r="D29" s="4" t="s">
        <v>11</v>
      </c>
      <c r="E29" s="4">
        <v>21.4</v>
      </c>
      <c r="F29" s="13"/>
      <c r="G29" s="9">
        <v>15464.27</v>
      </c>
      <c r="H29" s="9">
        <v>73</v>
      </c>
      <c r="I29" s="14"/>
    </row>
    <row r="30" spans="1:9" s="1" customFormat="1" ht="25.5">
      <c r="A30" s="35">
        <v>13</v>
      </c>
      <c r="B30" s="16" t="s">
        <v>138</v>
      </c>
      <c r="C30" s="16" t="s">
        <v>26</v>
      </c>
      <c r="D30" s="4" t="s">
        <v>11</v>
      </c>
      <c r="E30" s="4">
        <v>35.8</v>
      </c>
      <c r="F30" s="13"/>
      <c r="G30" s="9">
        <v>27453.77</v>
      </c>
      <c r="H30" s="9">
        <v>126</v>
      </c>
      <c r="I30" s="14"/>
    </row>
    <row r="31" spans="1:9" s="1" customFormat="1" ht="12.75">
      <c r="A31" s="11"/>
      <c r="B31" s="12" t="s">
        <v>76</v>
      </c>
      <c r="C31" s="16"/>
      <c r="D31" s="4"/>
      <c r="E31" s="4"/>
      <c r="F31" s="13">
        <f>SUM(F27:F30)</f>
        <v>0</v>
      </c>
      <c r="G31" s="13">
        <f>SUM(G27:G30)</f>
        <v>68591.98000000001</v>
      </c>
      <c r="H31" s="13">
        <f>SUM(H27:H30)</f>
        <v>325</v>
      </c>
      <c r="I31" s="14">
        <f>F31+G31</f>
        <v>68591.98000000001</v>
      </c>
    </row>
    <row r="32" spans="1:9" s="1" customFormat="1" ht="12.75">
      <c r="A32" s="11"/>
      <c r="B32" s="17" t="s">
        <v>17</v>
      </c>
      <c r="C32" s="4"/>
      <c r="D32" s="4"/>
      <c r="E32" s="4"/>
      <c r="F32" s="18">
        <f>F31+F25+F21</f>
        <v>66044.28</v>
      </c>
      <c r="G32" s="18">
        <f>G31+G25+G21</f>
        <v>127161.62</v>
      </c>
      <c r="H32" s="18">
        <f>H31+H25+H21</f>
        <v>981</v>
      </c>
      <c r="I32" s="19">
        <f>F32+G32</f>
        <v>193205.9</v>
      </c>
    </row>
    <row r="33" spans="1:9" s="1" customFormat="1" ht="38.25">
      <c r="A33" s="2" t="s">
        <v>0</v>
      </c>
      <c r="B33" s="3" t="s">
        <v>1</v>
      </c>
      <c r="C33" s="3" t="s">
        <v>2</v>
      </c>
      <c r="D33" s="2" t="s">
        <v>3</v>
      </c>
      <c r="E33" s="3" t="s">
        <v>4</v>
      </c>
      <c r="F33" s="2" t="s">
        <v>5</v>
      </c>
      <c r="G33" s="2" t="s">
        <v>6</v>
      </c>
      <c r="H33" s="2" t="s">
        <v>7</v>
      </c>
      <c r="I33" s="2" t="s">
        <v>8</v>
      </c>
    </row>
    <row r="34" spans="1:9" ht="12.75">
      <c r="A34" s="11"/>
      <c r="B34" s="4"/>
      <c r="C34" s="5" t="s">
        <v>18</v>
      </c>
      <c r="D34" s="4"/>
      <c r="E34" s="4"/>
      <c r="F34" s="4"/>
      <c r="G34" s="4"/>
      <c r="H34" s="4"/>
      <c r="I34" s="20"/>
    </row>
    <row r="35" spans="1:9" ht="12.75">
      <c r="A35" s="11"/>
      <c r="B35" s="7" t="s">
        <v>19</v>
      </c>
      <c r="C35" s="4"/>
      <c r="D35" s="4"/>
      <c r="E35" s="4"/>
      <c r="F35" s="4"/>
      <c r="G35" s="4"/>
      <c r="H35" s="4"/>
      <c r="I35" s="20"/>
    </row>
    <row r="36" spans="1:9" ht="25.5">
      <c r="A36" s="35" t="s">
        <v>140</v>
      </c>
      <c r="B36" s="16" t="s">
        <v>141</v>
      </c>
      <c r="C36" s="21" t="s">
        <v>65</v>
      </c>
      <c r="D36" s="4" t="s">
        <v>35</v>
      </c>
      <c r="E36" s="4">
        <v>322</v>
      </c>
      <c r="F36" s="9">
        <v>210410.58</v>
      </c>
      <c r="G36" s="9"/>
      <c r="H36" s="9">
        <v>400</v>
      </c>
      <c r="I36" s="88" t="s">
        <v>194</v>
      </c>
    </row>
    <row r="37" spans="1:9" ht="12.75">
      <c r="A37" s="35">
        <v>5</v>
      </c>
      <c r="B37" s="16" t="s">
        <v>142</v>
      </c>
      <c r="C37" s="21" t="s">
        <v>143</v>
      </c>
      <c r="D37" s="4" t="s">
        <v>86</v>
      </c>
      <c r="E37" s="4">
        <v>0.36</v>
      </c>
      <c r="F37" s="9">
        <v>21275.55</v>
      </c>
      <c r="G37" s="9"/>
      <c r="H37" s="9">
        <v>34</v>
      </c>
      <c r="I37" s="43"/>
    </row>
    <row r="38" spans="1:9" ht="30" customHeight="1">
      <c r="A38" s="35">
        <v>4</v>
      </c>
      <c r="B38" s="16" t="s">
        <v>188</v>
      </c>
      <c r="C38" s="8" t="s">
        <v>12</v>
      </c>
      <c r="D38" s="4" t="s">
        <v>10</v>
      </c>
      <c r="E38" s="4">
        <v>1</v>
      </c>
      <c r="F38" s="9">
        <v>26435.56</v>
      </c>
      <c r="G38" s="9"/>
      <c r="H38" s="9">
        <v>109</v>
      </c>
      <c r="I38" s="20"/>
    </row>
    <row r="39" spans="1:9" ht="12.75">
      <c r="A39" s="22"/>
      <c r="B39" s="23" t="s">
        <v>20</v>
      </c>
      <c r="C39" s="24"/>
      <c r="D39" s="24"/>
      <c r="E39" s="24"/>
      <c r="F39" s="25">
        <f>SUM(F36:F38)</f>
        <v>258121.68999999997</v>
      </c>
      <c r="G39" s="25">
        <f>SUM(G36:G38)</f>
        <v>0</v>
      </c>
      <c r="H39" s="25">
        <f>SUM(H36:H38)</f>
        <v>543</v>
      </c>
      <c r="I39" s="14">
        <f>F39+G39</f>
        <v>258121.68999999997</v>
      </c>
    </row>
    <row r="40" spans="1:9" ht="12.75">
      <c r="A40" s="22"/>
      <c r="B40" s="26" t="s">
        <v>77</v>
      </c>
      <c r="C40" s="24"/>
      <c r="D40" s="24"/>
      <c r="E40" s="24"/>
      <c r="F40" s="25"/>
      <c r="G40" s="25"/>
      <c r="H40" s="25"/>
      <c r="I40" s="14"/>
    </row>
    <row r="41" spans="1:9" ht="12.75">
      <c r="A41" s="36">
        <v>1</v>
      </c>
      <c r="B41" s="21" t="s">
        <v>144</v>
      </c>
      <c r="C41" s="8" t="s">
        <v>61</v>
      </c>
      <c r="D41" s="4" t="s">
        <v>35</v>
      </c>
      <c r="E41" s="24">
        <v>29.6</v>
      </c>
      <c r="F41" s="27">
        <v>25937.54</v>
      </c>
      <c r="G41" s="25"/>
      <c r="H41" s="27">
        <v>47</v>
      </c>
      <c r="I41" s="14"/>
    </row>
    <row r="42" spans="1:9" ht="12.75">
      <c r="A42" s="22"/>
      <c r="B42" s="23" t="s">
        <v>78</v>
      </c>
      <c r="C42" s="24"/>
      <c r="D42" s="24"/>
      <c r="E42" s="24"/>
      <c r="F42" s="25">
        <f>SUM(F41:F41)</f>
        <v>25937.54</v>
      </c>
      <c r="G42" s="25">
        <v>0</v>
      </c>
      <c r="H42" s="25">
        <f>SUM(H41:H41)</f>
        <v>47</v>
      </c>
      <c r="I42" s="14">
        <f>F42+G42</f>
        <v>25937.54</v>
      </c>
    </row>
    <row r="43" spans="1:9" ht="12.75">
      <c r="A43" s="11"/>
      <c r="B43" s="17" t="s">
        <v>21</v>
      </c>
      <c r="C43" s="4"/>
      <c r="D43" s="4"/>
      <c r="E43" s="4"/>
      <c r="F43" s="18">
        <f>F42+F39</f>
        <v>284059.23</v>
      </c>
      <c r="G43" s="18">
        <f>G42+G39</f>
        <v>0</v>
      </c>
      <c r="H43" s="18">
        <f>H42+H39</f>
        <v>590</v>
      </c>
      <c r="I43" s="19">
        <f>F43+G43</f>
        <v>284059.23</v>
      </c>
    </row>
    <row r="44" spans="1:9" ht="12.75">
      <c r="A44" s="11"/>
      <c r="B44" s="17"/>
      <c r="C44" s="5" t="s">
        <v>45</v>
      </c>
      <c r="D44" s="4"/>
      <c r="E44" s="4"/>
      <c r="F44" s="18"/>
      <c r="G44" s="18"/>
      <c r="H44" s="18"/>
      <c r="I44" s="19"/>
    </row>
    <row r="45" spans="1:9" ht="12.75">
      <c r="A45" s="11"/>
      <c r="B45" s="7" t="s">
        <v>46</v>
      </c>
      <c r="C45" s="4"/>
      <c r="D45" s="4"/>
      <c r="E45" s="4"/>
      <c r="F45" s="18"/>
      <c r="G45" s="18"/>
      <c r="H45" s="18"/>
      <c r="I45" s="19"/>
    </row>
    <row r="46" spans="1:9" ht="25.5">
      <c r="A46" s="35" t="s">
        <v>145</v>
      </c>
      <c r="B46" s="8" t="s">
        <v>87</v>
      </c>
      <c r="C46" s="8" t="s">
        <v>12</v>
      </c>
      <c r="D46" s="4" t="s">
        <v>10</v>
      </c>
      <c r="E46" s="4">
        <v>2</v>
      </c>
      <c r="F46" s="9">
        <v>33216.89</v>
      </c>
      <c r="G46" s="18"/>
      <c r="H46" s="9">
        <v>196</v>
      </c>
      <c r="I46" s="41"/>
    </row>
    <row r="47" spans="1:9" ht="12.75">
      <c r="A47" s="35">
        <v>4</v>
      </c>
      <c r="B47" s="8" t="s">
        <v>148</v>
      </c>
      <c r="C47" s="8" t="s">
        <v>149</v>
      </c>
      <c r="D47" s="4" t="s">
        <v>35</v>
      </c>
      <c r="E47" s="4">
        <v>48</v>
      </c>
      <c r="F47" s="9">
        <v>21246.29</v>
      </c>
      <c r="G47" s="18"/>
      <c r="H47" s="9">
        <v>48</v>
      </c>
      <c r="I47" s="41"/>
    </row>
    <row r="48" spans="1:9" ht="25.5">
      <c r="A48" s="35" t="s">
        <v>146</v>
      </c>
      <c r="B48" s="8" t="s">
        <v>147</v>
      </c>
      <c r="C48" s="8" t="s">
        <v>12</v>
      </c>
      <c r="D48" s="4" t="s">
        <v>10</v>
      </c>
      <c r="E48" s="4">
        <v>2</v>
      </c>
      <c r="F48" s="9">
        <v>68995.23</v>
      </c>
      <c r="G48" s="9"/>
      <c r="H48" s="9">
        <v>397</v>
      </c>
      <c r="I48" s="41"/>
    </row>
    <row r="49" spans="1:9" ht="12.75">
      <c r="A49" s="11"/>
      <c r="B49" s="12" t="s">
        <v>47</v>
      </c>
      <c r="C49" s="4"/>
      <c r="D49" s="4"/>
      <c r="E49" s="4"/>
      <c r="F49" s="13">
        <f>SUM(F46:F48)</f>
        <v>123458.41</v>
      </c>
      <c r="G49" s="13">
        <f>SUM(G46:G48)</f>
        <v>0</v>
      </c>
      <c r="H49" s="13">
        <f>SUM(H46:H48)</f>
        <v>641</v>
      </c>
      <c r="I49" s="14">
        <f>F49+G49</f>
        <v>123458.41</v>
      </c>
    </row>
    <row r="50" spans="1:9" ht="12.75">
      <c r="A50" s="11"/>
      <c r="B50" s="7" t="s">
        <v>50</v>
      </c>
      <c r="C50" s="4"/>
      <c r="D50" s="4"/>
      <c r="E50" s="4"/>
      <c r="F50" s="18"/>
      <c r="G50" s="18"/>
      <c r="H50" s="18"/>
      <c r="I50" s="19"/>
    </row>
    <row r="51" spans="1:9" ht="12" customHeight="1">
      <c r="A51" s="35" t="s">
        <v>150</v>
      </c>
      <c r="B51" s="16" t="s">
        <v>151</v>
      </c>
      <c r="C51" s="16" t="s">
        <v>152</v>
      </c>
      <c r="D51" s="4" t="s">
        <v>11</v>
      </c>
      <c r="E51" s="10">
        <v>53</v>
      </c>
      <c r="F51" s="44">
        <v>45131.24</v>
      </c>
      <c r="G51" s="2"/>
      <c r="H51" s="44">
        <v>147</v>
      </c>
      <c r="I51" s="41"/>
    </row>
    <row r="52" spans="1:9" ht="12.75">
      <c r="A52" s="11"/>
      <c r="B52" s="12" t="s">
        <v>51</v>
      </c>
      <c r="C52" s="4"/>
      <c r="D52" s="4"/>
      <c r="E52" s="4"/>
      <c r="F52" s="13">
        <f>SUM(F51:F51)</f>
        <v>45131.24</v>
      </c>
      <c r="G52" s="45">
        <f>SUM(G51:G51)</f>
        <v>0</v>
      </c>
      <c r="H52" s="13">
        <f>SUM(H51:H51)</f>
        <v>147</v>
      </c>
      <c r="I52" s="14">
        <f>F52+G52</f>
        <v>45131.24</v>
      </c>
    </row>
    <row r="53" spans="1:9" ht="12.75">
      <c r="A53" s="11"/>
      <c r="B53" s="7" t="s">
        <v>68</v>
      </c>
      <c r="C53" s="4"/>
      <c r="D53" s="4"/>
      <c r="E53" s="4"/>
      <c r="F53" s="13"/>
      <c r="G53" s="45"/>
      <c r="H53" s="13"/>
      <c r="I53" s="14"/>
    </row>
    <row r="54" spans="1:9" ht="12.75">
      <c r="A54" s="35">
        <v>2</v>
      </c>
      <c r="B54" s="16" t="s">
        <v>154</v>
      </c>
      <c r="C54" s="8" t="s">
        <v>149</v>
      </c>
      <c r="D54" s="4" t="s">
        <v>86</v>
      </c>
      <c r="E54" s="4">
        <v>4.025</v>
      </c>
      <c r="F54" s="9">
        <v>67061.29</v>
      </c>
      <c r="G54" s="79"/>
      <c r="H54" s="9">
        <v>100</v>
      </c>
      <c r="I54" s="14"/>
    </row>
    <row r="55" spans="1:9" ht="12.75">
      <c r="A55" s="11"/>
      <c r="B55" s="12" t="s">
        <v>153</v>
      </c>
      <c r="C55" s="4"/>
      <c r="D55" s="4"/>
      <c r="E55" s="4"/>
      <c r="F55" s="13">
        <f>SUM(F54:F54)</f>
        <v>67061.29</v>
      </c>
      <c r="G55" s="45">
        <f>SUM(G54:G54)</f>
        <v>0</v>
      </c>
      <c r="H55" s="13">
        <f>SUM(H54:H54)</f>
        <v>100</v>
      </c>
      <c r="I55" s="14">
        <f>F55+G55</f>
        <v>67061.29</v>
      </c>
    </row>
    <row r="56" spans="1:9" ht="12.75">
      <c r="A56" s="11"/>
      <c r="B56" s="17" t="s">
        <v>48</v>
      </c>
      <c r="C56" s="4"/>
      <c r="D56" s="4"/>
      <c r="E56" s="4"/>
      <c r="F56" s="18">
        <f>F55+F52+F49</f>
        <v>235650.94</v>
      </c>
      <c r="G56" s="18">
        <f>G55+G52+G49</f>
        <v>0</v>
      </c>
      <c r="H56" s="18">
        <f>H55+H52+H49</f>
        <v>888</v>
      </c>
      <c r="I56" s="19">
        <f>F56+G56</f>
        <v>235650.94</v>
      </c>
    </row>
    <row r="57" spans="1:9" ht="12.75">
      <c r="A57" s="11"/>
      <c r="B57" s="17"/>
      <c r="C57" s="5" t="s">
        <v>186</v>
      </c>
      <c r="D57" s="4"/>
      <c r="E57" s="4"/>
      <c r="F57" s="18"/>
      <c r="G57" s="18"/>
      <c r="H57" s="18"/>
      <c r="I57" s="19"/>
    </row>
    <row r="58" spans="1:9" ht="12.75">
      <c r="A58" s="11"/>
      <c r="B58" s="17" t="s">
        <v>37</v>
      </c>
      <c r="C58" s="4"/>
      <c r="D58" s="4"/>
      <c r="E58" s="4"/>
      <c r="F58" s="18"/>
      <c r="G58" s="18"/>
      <c r="H58" s="18"/>
      <c r="I58" s="19"/>
    </row>
    <row r="59" spans="1:9" s="80" customFormat="1" ht="12.75">
      <c r="A59" s="35">
        <v>2</v>
      </c>
      <c r="B59" s="16" t="s">
        <v>155</v>
      </c>
      <c r="C59" s="8" t="s">
        <v>61</v>
      </c>
      <c r="D59" s="4" t="s">
        <v>35</v>
      </c>
      <c r="E59" s="4">
        <v>64</v>
      </c>
      <c r="F59" s="9">
        <v>58075.6</v>
      </c>
      <c r="G59" s="9"/>
      <c r="H59" s="9">
        <v>95</v>
      </c>
      <c r="I59" s="6"/>
    </row>
    <row r="60" spans="1:9" ht="12.75">
      <c r="A60" s="11"/>
      <c r="B60" s="17" t="s">
        <v>38</v>
      </c>
      <c r="C60" s="4"/>
      <c r="D60" s="4"/>
      <c r="E60" s="4"/>
      <c r="F60" s="18">
        <f>SUM(F59)</f>
        <v>58075.6</v>
      </c>
      <c r="G60" s="18">
        <f>SUM(G59)</f>
        <v>0</v>
      </c>
      <c r="H60" s="18">
        <f>SUM(H59)</f>
        <v>95</v>
      </c>
      <c r="I60" s="19">
        <f>F60+G60</f>
        <v>58075.6</v>
      </c>
    </row>
    <row r="61" spans="1:9" s="82" customFormat="1" ht="12.75">
      <c r="A61" s="83"/>
      <c r="B61" s="17" t="s">
        <v>70</v>
      </c>
      <c r="C61" s="81"/>
      <c r="D61" s="81"/>
      <c r="E61" s="81"/>
      <c r="F61" s="18"/>
      <c r="G61" s="18"/>
      <c r="H61" s="18"/>
      <c r="I61" s="19"/>
    </row>
    <row r="62" spans="1:9" s="80" customFormat="1" ht="12.75">
      <c r="A62" s="35">
        <v>1</v>
      </c>
      <c r="B62" s="16" t="s">
        <v>156</v>
      </c>
      <c r="C62" s="8" t="s">
        <v>12</v>
      </c>
      <c r="D62" s="4" t="s">
        <v>10</v>
      </c>
      <c r="E62" s="4">
        <v>1</v>
      </c>
      <c r="F62" s="9">
        <v>27560.78</v>
      </c>
      <c r="G62" s="9"/>
      <c r="H62" s="9">
        <v>162</v>
      </c>
      <c r="I62" s="6"/>
    </row>
    <row r="63" spans="1:9" ht="12.75">
      <c r="A63" s="11"/>
      <c r="B63" s="17" t="s">
        <v>71</v>
      </c>
      <c r="C63" s="4"/>
      <c r="D63" s="4"/>
      <c r="E63" s="4"/>
      <c r="F63" s="13">
        <f>SUM(F62)</f>
        <v>27560.78</v>
      </c>
      <c r="G63" s="13">
        <f>SUM(G62)</f>
        <v>0</v>
      </c>
      <c r="H63" s="13">
        <f>SUM(H62)</f>
        <v>162</v>
      </c>
      <c r="I63" s="14">
        <f>F63+G63</f>
        <v>27560.78</v>
      </c>
    </row>
    <row r="64" spans="1:9" ht="12.75">
      <c r="A64" s="11"/>
      <c r="B64" s="17" t="s">
        <v>187</v>
      </c>
      <c r="C64" s="4"/>
      <c r="D64" s="4"/>
      <c r="E64" s="4"/>
      <c r="F64" s="18">
        <f>F63+F60</f>
        <v>85636.38</v>
      </c>
      <c r="G64" s="18">
        <f>G63+G60</f>
        <v>0</v>
      </c>
      <c r="H64" s="18">
        <f>H63+H60</f>
        <v>257</v>
      </c>
      <c r="I64" s="19">
        <f>F64+G64</f>
        <v>85636.38</v>
      </c>
    </row>
    <row r="65" spans="1:9" ht="12.75">
      <c r="A65" s="11"/>
      <c r="B65" s="17"/>
      <c r="C65" s="4"/>
      <c r="D65" s="4"/>
      <c r="E65" s="4"/>
      <c r="F65" s="18"/>
      <c r="G65" s="18"/>
      <c r="H65" s="18"/>
      <c r="I65" s="19"/>
    </row>
    <row r="66" spans="1:9" ht="15.75">
      <c r="A66" s="4"/>
      <c r="B66" s="28" t="s">
        <v>22</v>
      </c>
      <c r="C66" s="29"/>
      <c r="D66" s="4"/>
      <c r="E66" s="4"/>
      <c r="F66" s="30">
        <f>F64+F56+F43+F32+F15</f>
        <v>695365.42</v>
      </c>
      <c r="G66" s="30">
        <f>G64+G56+G43+G32+G15</f>
        <v>205432.74</v>
      </c>
      <c r="H66" s="30">
        <f>H64+H56+H43+H32+H15</f>
        <v>3085</v>
      </c>
      <c r="I66" s="31">
        <f>F66+G66</f>
        <v>900798.16</v>
      </c>
    </row>
    <row r="67" spans="1:9" ht="15.75">
      <c r="A67" s="32"/>
      <c r="B67" s="33" t="s">
        <v>23</v>
      </c>
      <c r="C67" s="32" t="s">
        <v>24</v>
      </c>
      <c r="D67" s="32"/>
      <c r="E67" s="32"/>
      <c r="F67" s="165">
        <f>F66+G66</f>
        <v>900798.16</v>
      </c>
      <c r="G67" s="166"/>
      <c r="H67" s="34">
        <f>H66*1.3</f>
        <v>4010.5</v>
      </c>
      <c r="I67" s="32"/>
    </row>
    <row r="69" spans="1:9" ht="12.75">
      <c r="A69" s="167" t="s">
        <v>43</v>
      </c>
      <c r="B69" s="167"/>
      <c r="C69" s="167"/>
      <c r="D69" s="167"/>
      <c r="E69" s="167"/>
      <c r="F69" s="167"/>
      <c r="G69" s="167"/>
      <c r="H69" s="167"/>
      <c r="I69" s="167"/>
    </row>
    <row r="70" spans="1:9" ht="12.75">
      <c r="A70" s="167" t="s">
        <v>59</v>
      </c>
      <c r="B70" s="167"/>
      <c r="C70" s="167"/>
      <c r="D70" s="167"/>
      <c r="E70" s="167"/>
      <c r="F70" s="167"/>
      <c r="G70" s="167"/>
      <c r="H70" s="167"/>
      <c r="I70" s="167"/>
    </row>
    <row r="72" spans="3:8" ht="12.75">
      <c r="C72" t="s">
        <v>190</v>
      </c>
      <c r="D72" s="168" t="s">
        <v>202</v>
      </c>
      <c r="E72" s="168"/>
      <c r="G72" s="168"/>
      <c r="H72" s="168"/>
    </row>
    <row r="73" spans="1:9" ht="12.75">
      <c r="A73" s="163"/>
      <c r="B73" s="163"/>
      <c r="C73" s="163"/>
      <c r="D73" s="163"/>
      <c r="E73" s="163"/>
      <c r="F73" s="163"/>
      <c r="G73" s="163"/>
      <c r="H73" s="163"/>
      <c r="I73" s="163"/>
    </row>
    <row r="89" spans="1:9" ht="12.75">
      <c r="A89" s="163" t="s">
        <v>25</v>
      </c>
      <c r="B89" s="163"/>
      <c r="C89" s="163"/>
      <c r="D89" s="163"/>
      <c r="E89" s="163"/>
      <c r="F89" s="163"/>
      <c r="G89" s="163"/>
      <c r="H89" s="163"/>
      <c r="I89" s="163"/>
    </row>
  </sheetData>
  <sheetProtection/>
  <mergeCells count="8">
    <mergeCell ref="A89:I89"/>
    <mergeCell ref="A73:I73"/>
    <mergeCell ref="A1:I1"/>
    <mergeCell ref="F67:G67"/>
    <mergeCell ref="A69:I69"/>
    <mergeCell ref="A70:I70"/>
    <mergeCell ref="D72:E72"/>
    <mergeCell ref="G72:H72"/>
  </mergeCells>
  <printOptions/>
  <pageMargins left="0.3937007874015748" right="0.1968503937007874" top="0.3937007874015748" bottom="0.3937007874015748" header="0.3937007874015748" footer="0.1968503937007874"/>
  <pageSetup horizontalDpi="600" verticalDpi="600" orientation="landscape" paperSize="9" r:id="rId1"/>
  <headerFooter alignWithMargins="0">
    <oddFooter>&amp;L&amp;B Конфиденциально&amp;B&amp;C&amp;D&amp;RСтраница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76"/>
  <sheetViews>
    <sheetView zoomScale="75" zoomScaleNormal="75" zoomScalePageLayoutView="0" workbookViewId="0" topLeftCell="A46">
      <selection activeCell="G73" sqref="G73"/>
    </sheetView>
  </sheetViews>
  <sheetFormatPr defaultColWidth="9.140625" defaultRowHeight="12.75"/>
  <cols>
    <col min="1" max="1" width="7.28125" style="0" customWidth="1"/>
    <col min="2" max="2" width="28.421875" style="0" customWidth="1"/>
    <col min="3" max="3" width="36.57421875" style="0" customWidth="1"/>
    <col min="4" max="5" width="7.28125" style="0" customWidth="1"/>
    <col min="6" max="7" width="14.7109375" style="0" customWidth="1"/>
    <col min="8" max="8" width="8.57421875" style="0" customWidth="1"/>
    <col min="9" max="9" width="37.00390625" style="0" customWidth="1"/>
  </cols>
  <sheetData>
    <row r="1" spans="1:9" s="1" customFormat="1" ht="15.75">
      <c r="A1" s="164" t="s">
        <v>264</v>
      </c>
      <c r="B1" s="164"/>
      <c r="C1" s="164"/>
      <c r="D1" s="164"/>
      <c r="E1" s="164"/>
      <c r="F1" s="164"/>
      <c r="G1" s="164"/>
      <c r="H1" s="164"/>
      <c r="I1" s="164"/>
    </row>
    <row r="2" spans="1:9" s="1" customFormat="1" ht="38.25">
      <c r="A2" s="2" t="s">
        <v>0</v>
      </c>
      <c r="B2" s="3" t="s">
        <v>1</v>
      </c>
      <c r="C2" s="3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1" customFormat="1" ht="12.75">
      <c r="A3" s="4"/>
      <c r="B3" s="4"/>
      <c r="C3" s="5" t="s">
        <v>9</v>
      </c>
      <c r="D3" s="4"/>
      <c r="E3" s="4"/>
      <c r="F3" s="4"/>
      <c r="G3" s="4"/>
      <c r="H3" s="4"/>
      <c r="I3" s="6"/>
    </row>
    <row r="4" spans="1:9" s="1" customFormat="1" ht="13.5" customHeight="1">
      <c r="A4" s="11"/>
      <c r="B4" s="7" t="s">
        <v>29</v>
      </c>
      <c r="C4" s="5"/>
      <c r="D4" s="4"/>
      <c r="E4" s="4"/>
      <c r="F4" s="4"/>
      <c r="G4" s="4"/>
      <c r="H4" s="4"/>
      <c r="I4" s="6"/>
    </row>
    <row r="5" spans="1:9" s="1" customFormat="1" ht="12.75">
      <c r="A5" s="42"/>
      <c r="B5" s="8" t="s">
        <v>388</v>
      </c>
      <c r="C5" s="8" t="s">
        <v>389</v>
      </c>
      <c r="D5" s="4" t="s">
        <v>11</v>
      </c>
      <c r="E5" s="4">
        <v>44.77</v>
      </c>
      <c r="F5" s="4"/>
      <c r="G5" s="9">
        <v>22597.37</v>
      </c>
      <c r="H5" s="9">
        <v>83.21</v>
      </c>
      <c r="I5" s="6"/>
    </row>
    <row r="6" spans="1:9" s="1" customFormat="1" ht="12.75">
      <c r="A6" s="42"/>
      <c r="B6" s="8"/>
      <c r="C6" s="8"/>
      <c r="D6" s="4"/>
      <c r="E6" s="4"/>
      <c r="F6" s="9"/>
      <c r="G6" s="9"/>
      <c r="H6" s="9"/>
      <c r="I6" s="6"/>
    </row>
    <row r="7" spans="1:9" s="1" customFormat="1" ht="12.75">
      <c r="A7" s="11"/>
      <c r="B7" s="15" t="s">
        <v>30</v>
      </c>
      <c r="C7" s="5"/>
      <c r="D7" s="4"/>
      <c r="E7" s="4"/>
      <c r="F7" s="13">
        <f>SUM(F5:F6)</f>
        <v>0</v>
      </c>
      <c r="G7" s="13">
        <f>SUM(G5:G6)</f>
        <v>22597.37</v>
      </c>
      <c r="H7" s="13">
        <f>SUM(H5:H6)</f>
        <v>83.21</v>
      </c>
      <c r="I7" s="14">
        <f>F7+G7</f>
        <v>22597.37</v>
      </c>
    </row>
    <row r="8" spans="1:9" s="1" customFormat="1" ht="12.75">
      <c r="A8" s="11"/>
      <c r="B8" s="7" t="s">
        <v>52</v>
      </c>
      <c r="C8" s="5"/>
      <c r="D8" s="4"/>
      <c r="E8" s="4"/>
      <c r="F8" s="13"/>
      <c r="G8" s="13"/>
      <c r="H8" s="13"/>
      <c r="I8" s="14"/>
    </row>
    <row r="9" spans="1:9" s="1" customFormat="1" ht="12.75">
      <c r="A9" s="42"/>
      <c r="B9" s="8" t="s">
        <v>407</v>
      </c>
      <c r="C9" s="8" t="s">
        <v>367</v>
      </c>
      <c r="D9" s="4" t="s">
        <v>11</v>
      </c>
      <c r="E9" s="4">
        <v>3.9</v>
      </c>
      <c r="F9" s="9"/>
      <c r="G9" s="9">
        <v>32039.77</v>
      </c>
      <c r="H9" s="9">
        <v>61.77</v>
      </c>
      <c r="I9" s="14"/>
    </row>
    <row r="10" spans="1:9" s="1" customFormat="1" ht="12.75">
      <c r="A10" s="42"/>
      <c r="B10" s="8" t="s">
        <v>408</v>
      </c>
      <c r="C10" s="8" t="s">
        <v>367</v>
      </c>
      <c r="D10" s="4" t="s">
        <v>11</v>
      </c>
      <c r="E10" s="4">
        <v>3.2</v>
      </c>
      <c r="F10" s="9"/>
      <c r="G10" s="9">
        <v>22880.13</v>
      </c>
      <c r="H10" s="9">
        <v>48.69</v>
      </c>
      <c r="I10" s="10"/>
    </row>
    <row r="11" spans="1:9" s="1" customFormat="1" ht="12.75">
      <c r="A11" s="11"/>
      <c r="B11" s="15" t="s">
        <v>54</v>
      </c>
      <c r="C11" s="5"/>
      <c r="D11" s="4"/>
      <c r="E11" s="4"/>
      <c r="F11" s="13">
        <f>SUM(F9:F10)</f>
        <v>0</v>
      </c>
      <c r="G11" s="13">
        <f>SUM(G9:G10)</f>
        <v>54919.9</v>
      </c>
      <c r="H11" s="13">
        <f>SUM(H9:H10)</f>
        <v>110.46000000000001</v>
      </c>
      <c r="I11" s="14">
        <f>F11+G11</f>
        <v>54919.9</v>
      </c>
    </row>
    <row r="12" spans="1:9" s="1" customFormat="1" ht="12.75">
      <c r="A12" s="11"/>
      <c r="B12" s="4" t="s">
        <v>427</v>
      </c>
      <c r="D12" s="4"/>
      <c r="E12" s="4"/>
      <c r="F12" s="4"/>
      <c r="G12" s="4"/>
      <c r="H12" s="4"/>
      <c r="I12" s="6"/>
    </row>
    <row r="13" spans="1:9" s="1" customFormat="1" ht="12.75">
      <c r="A13" s="11"/>
      <c r="B13" s="1" t="s">
        <v>425</v>
      </c>
      <c r="C13" s="16" t="s">
        <v>428</v>
      </c>
      <c r="D13" s="4" t="s">
        <v>11</v>
      </c>
      <c r="E13" s="4">
        <v>298</v>
      </c>
      <c r="F13" s="13"/>
      <c r="G13" s="9">
        <v>162923.14</v>
      </c>
      <c r="H13" s="9">
        <v>32</v>
      </c>
      <c r="I13" s="6"/>
    </row>
    <row r="14" spans="1:9" s="1" customFormat="1" ht="24.75" customHeight="1">
      <c r="A14" s="42"/>
      <c r="B14" s="15" t="s">
        <v>203</v>
      </c>
      <c r="C14" s="16"/>
      <c r="D14" s="4"/>
      <c r="E14" s="4"/>
      <c r="F14" s="9"/>
      <c r="G14" s="13">
        <f>SUM(G13)</f>
        <v>162923.14</v>
      </c>
      <c r="H14" s="13">
        <f>SUM(H13)</f>
        <v>32</v>
      </c>
      <c r="I14" s="14">
        <f>SUM(F13+G13)</f>
        <v>162923.14</v>
      </c>
    </row>
    <row r="15" spans="1:9" s="1" customFormat="1" ht="24.75" customHeight="1">
      <c r="A15" s="11"/>
      <c r="B15" s="17" t="s">
        <v>13</v>
      </c>
      <c r="C15" s="4" t="s">
        <v>64</v>
      </c>
      <c r="D15" s="4"/>
      <c r="E15" s="4"/>
      <c r="F15" s="18">
        <f>F11+F7</f>
        <v>0</v>
      </c>
      <c r="G15" s="18">
        <f>SUM(G14+G11+G7)</f>
        <v>240440.41</v>
      </c>
      <c r="H15" s="18">
        <f>SUM(H14+H11+H7)</f>
        <v>225.67000000000002</v>
      </c>
      <c r="I15" s="19">
        <f>F15+G15</f>
        <v>240440.41</v>
      </c>
    </row>
    <row r="16" spans="1:9" s="1" customFormat="1" ht="24.75" customHeight="1">
      <c r="A16" s="42"/>
      <c r="B16" s="16"/>
      <c r="C16" s="16"/>
      <c r="D16" s="4"/>
      <c r="E16" s="4"/>
      <c r="F16" s="9"/>
      <c r="G16" s="9"/>
      <c r="H16" s="9"/>
      <c r="I16" s="50"/>
    </row>
    <row r="17" spans="1:9" s="1" customFormat="1" ht="24.75" customHeight="1">
      <c r="A17" s="42"/>
      <c r="B17" s="16"/>
      <c r="C17" s="16"/>
      <c r="D17" s="4"/>
      <c r="E17" s="4"/>
      <c r="F17" s="9"/>
      <c r="G17" s="9"/>
      <c r="H17" s="9"/>
      <c r="I17" s="50"/>
    </row>
    <row r="18" spans="1:9" s="1" customFormat="1" ht="24.75" customHeight="1">
      <c r="A18" s="42"/>
      <c r="B18" s="16"/>
      <c r="C18" s="5" t="s">
        <v>14</v>
      </c>
      <c r="D18" s="4"/>
      <c r="E18" s="4"/>
      <c r="F18" s="9"/>
      <c r="G18" s="9"/>
      <c r="H18" s="9"/>
      <c r="I18" s="50"/>
    </row>
    <row r="19" spans="1:9" s="1" customFormat="1" ht="24.75" customHeight="1">
      <c r="A19" s="42"/>
      <c r="B19" s="7" t="s">
        <v>15</v>
      </c>
      <c r="C19" s="16"/>
      <c r="D19" s="4"/>
      <c r="E19" s="4"/>
      <c r="F19" s="9"/>
      <c r="G19" s="9"/>
      <c r="H19" s="9"/>
      <c r="I19" s="50"/>
    </row>
    <row r="20" spans="1:9" s="1" customFormat="1" ht="24.75" customHeight="1">
      <c r="A20" s="42"/>
      <c r="B20" s="16"/>
      <c r="C20" s="16"/>
      <c r="D20" s="4"/>
      <c r="E20" s="4"/>
      <c r="F20" s="9"/>
      <c r="G20" s="9"/>
      <c r="H20" s="9"/>
      <c r="I20" s="50"/>
    </row>
    <row r="21" spans="1:9" s="1" customFormat="1" ht="12.75">
      <c r="A21" s="42"/>
      <c r="B21" s="16"/>
      <c r="C21" s="16"/>
      <c r="D21" s="4"/>
      <c r="E21" s="4"/>
      <c r="F21" s="9"/>
      <c r="G21" s="9"/>
      <c r="H21" s="9"/>
      <c r="I21" s="10"/>
    </row>
    <row r="22" spans="1:9" s="1" customFormat="1" ht="12.75">
      <c r="A22" s="11"/>
      <c r="B22" s="12" t="s">
        <v>16</v>
      </c>
      <c r="C22" s="16"/>
      <c r="D22" s="4"/>
      <c r="E22" s="4"/>
      <c r="F22" s="13">
        <f>SUM(F14:F21)</f>
        <v>0</v>
      </c>
      <c r="G22" s="13"/>
      <c r="H22" s="13"/>
      <c r="I22" s="14"/>
    </row>
    <row r="23" spans="1:9" s="1" customFormat="1" ht="12.75">
      <c r="A23" s="11"/>
      <c r="B23" s="17" t="s">
        <v>17</v>
      </c>
      <c r="C23" s="4"/>
      <c r="D23" s="4"/>
      <c r="E23" s="4"/>
      <c r="F23" s="18">
        <f>F22</f>
        <v>0</v>
      </c>
      <c r="G23" s="18"/>
      <c r="H23" s="18"/>
      <c r="I23" s="19"/>
    </row>
    <row r="24" spans="1:9" ht="12.75">
      <c r="A24" s="11"/>
      <c r="B24" s="4"/>
      <c r="C24" s="5" t="s">
        <v>18</v>
      </c>
      <c r="D24" s="4"/>
      <c r="E24" s="4"/>
      <c r="F24" s="4"/>
      <c r="G24" s="4"/>
      <c r="H24" s="4"/>
      <c r="I24" s="20"/>
    </row>
    <row r="25" spans="1:9" ht="12.75">
      <c r="A25" s="11"/>
      <c r="B25" s="7" t="s">
        <v>19</v>
      </c>
      <c r="C25" s="4"/>
      <c r="D25" s="4"/>
      <c r="E25" s="4"/>
      <c r="F25" s="4"/>
      <c r="G25" s="4"/>
      <c r="H25" s="4"/>
      <c r="I25" s="20"/>
    </row>
    <row r="26" spans="1:9" ht="12.75">
      <c r="A26" s="42"/>
      <c r="B26" s="8"/>
      <c r="C26" s="8"/>
      <c r="D26" s="4"/>
      <c r="E26" s="4"/>
      <c r="F26" s="9"/>
      <c r="G26" s="9"/>
      <c r="H26" s="9"/>
      <c r="I26" s="20"/>
    </row>
    <row r="27" spans="1:9" ht="12.75">
      <c r="A27" s="22"/>
      <c r="B27" s="23" t="s">
        <v>20</v>
      </c>
      <c r="C27" s="24"/>
      <c r="D27" s="24"/>
      <c r="E27" s="24"/>
      <c r="F27" s="25">
        <f>SUM(F26:F26)</f>
        <v>0</v>
      </c>
      <c r="G27" s="25">
        <f>SUM(G26:G26)</f>
        <v>0</v>
      </c>
      <c r="H27" s="25">
        <f>SUM(H26:H26)</f>
        <v>0</v>
      </c>
      <c r="I27" s="14">
        <f>F27+G27</f>
        <v>0</v>
      </c>
    </row>
    <row r="28" spans="1:9" ht="12.75">
      <c r="A28" s="22"/>
      <c r="B28" s="26" t="s">
        <v>88</v>
      </c>
      <c r="C28" s="24"/>
      <c r="D28" s="24"/>
      <c r="E28" s="24"/>
      <c r="F28" s="25"/>
      <c r="G28" s="25"/>
      <c r="H28" s="25"/>
      <c r="I28" s="14"/>
    </row>
    <row r="29" spans="1:9" ht="12.75">
      <c r="A29" s="61"/>
      <c r="B29" s="53" t="s">
        <v>390</v>
      </c>
      <c r="C29" s="16" t="s">
        <v>391</v>
      </c>
      <c r="D29" s="4" t="s">
        <v>11</v>
      </c>
      <c r="E29" s="24">
        <v>78</v>
      </c>
      <c r="F29" s="27">
        <v>107903.85</v>
      </c>
      <c r="G29" s="27"/>
      <c r="H29" s="27"/>
      <c r="I29" s="6" t="s">
        <v>395</v>
      </c>
    </row>
    <row r="30" spans="1:9" ht="12.75">
      <c r="A30" s="61"/>
      <c r="B30" s="21"/>
      <c r="C30" s="8"/>
      <c r="D30" s="4"/>
      <c r="E30" s="4"/>
      <c r="F30" s="27"/>
      <c r="G30" s="27"/>
      <c r="H30" s="27"/>
      <c r="I30" s="14"/>
    </row>
    <row r="31" spans="1:9" s="1" customFormat="1" ht="12.75">
      <c r="A31" s="11"/>
      <c r="B31" s="12" t="s">
        <v>89</v>
      </c>
      <c r="C31" s="16"/>
      <c r="D31" s="4"/>
      <c r="E31" s="4"/>
      <c r="F31" s="13">
        <f>SUM(F29:F30)</f>
        <v>107903.85</v>
      </c>
      <c r="G31" s="13">
        <f>SUM(G29:G30)</f>
        <v>0</v>
      </c>
      <c r="H31" s="13">
        <f>SUM(H29:H30)</f>
        <v>0</v>
      </c>
      <c r="I31" s="14">
        <f>F31+G31</f>
        <v>107903.85</v>
      </c>
    </row>
    <row r="32" spans="1:9" ht="12.75">
      <c r="A32" s="11"/>
      <c r="B32" s="17" t="s">
        <v>21</v>
      </c>
      <c r="C32" s="4"/>
      <c r="D32" s="4"/>
      <c r="E32" s="4"/>
      <c r="F32" s="18">
        <f>F31+F27</f>
        <v>107903.85</v>
      </c>
      <c r="G32" s="18">
        <f>G31+G27</f>
        <v>0</v>
      </c>
      <c r="H32" s="18">
        <f>H31+H27</f>
        <v>0</v>
      </c>
      <c r="I32" s="19">
        <f>F32+G32</f>
        <v>107903.85</v>
      </c>
    </row>
    <row r="33" spans="1:9" ht="12.75">
      <c r="A33" s="11"/>
      <c r="B33" s="17"/>
      <c r="C33" s="5" t="s">
        <v>45</v>
      </c>
      <c r="D33" s="4"/>
      <c r="E33" s="4"/>
      <c r="F33" s="18"/>
      <c r="G33" s="18"/>
      <c r="H33" s="18"/>
      <c r="I33" s="19"/>
    </row>
    <row r="34" spans="1:9" ht="12.75">
      <c r="A34" s="11"/>
      <c r="B34" s="7" t="s">
        <v>68</v>
      </c>
      <c r="C34" s="5"/>
      <c r="D34" s="4"/>
      <c r="E34" s="4"/>
      <c r="F34" s="18"/>
      <c r="G34" s="18"/>
      <c r="H34" s="18"/>
      <c r="I34" s="19"/>
    </row>
    <row r="35" spans="1:9" ht="12.75" customHeight="1">
      <c r="A35" s="42"/>
      <c r="B35" s="16" t="s">
        <v>406</v>
      </c>
      <c r="C35" s="8" t="s">
        <v>405</v>
      </c>
      <c r="D35" s="4" t="s">
        <v>11</v>
      </c>
      <c r="E35" s="4">
        <v>34</v>
      </c>
      <c r="F35" s="9">
        <v>38915.93</v>
      </c>
      <c r="G35" s="9"/>
      <c r="H35" s="9"/>
      <c r="I35" s="6" t="s">
        <v>341</v>
      </c>
    </row>
    <row r="36" spans="1:9" ht="12.75">
      <c r="A36" s="11"/>
      <c r="B36" s="23" t="s">
        <v>69</v>
      </c>
      <c r="C36" s="24"/>
      <c r="D36" s="24"/>
      <c r="E36" s="24"/>
      <c r="F36" s="25">
        <f>SUM(F35:F35)</f>
        <v>38915.93</v>
      </c>
      <c r="G36" s="25">
        <f>SUM(G35:G35)</f>
        <v>0</v>
      </c>
      <c r="H36" s="25">
        <f>SUM(H35:H35)</f>
        <v>0</v>
      </c>
      <c r="I36" s="14">
        <f>F36+G36</f>
        <v>38915.93</v>
      </c>
    </row>
    <row r="37" spans="1:9" ht="12.75">
      <c r="A37" s="11"/>
      <c r="B37" s="7" t="s">
        <v>392</v>
      </c>
      <c r="C37" s="5"/>
      <c r="D37" s="4"/>
      <c r="E37" s="4"/>
      <c r="F37" s="18"/>
      <c r="G37" s="18"/>
      <c r="H37" s="18"/>
      <c r="I37" s="19"/>
    </row>
    <row r="38" spans="1:9" ht="12.75">
      <c r="A38" s="42"/>
      <c r="B38" s="15" t="s">
        <v>399</v>
      </c>
      <c r="C38" s="8" t="s">
        <v>396</v>
      </c>
      <c r="D38" s="4"/>
      <c r="E38" s="4"/>
      <c r="F38" s="9">
        <v>20841.15</v>
      </c>
      <c r="G38" s="9"/>
      <c r="H38" s="9">
        <v>38.13</v>
      </c>
      <c r="I38" s="6" t="s">
        <v>397</v>
      </c>
    </row>
    <row r="39" spans="1:9" ht="12.75">
      <c r="A39" s="42"/>
      <c r="B39" s="15" t="s">
        <v>400</v>
      </c>
      <c r="C39" s="8" t="s">
        <v>396</v>
      </c>
      <c r="D39" s="4"/>
      <c r="E39" s="4"/>
      <c r="F39" s="9">
        <v>77012</v>
      </c>
      <c r="G39" s="9"/>
      <c r="H39" s="9">
        <v>97.47</v>
      </c>
      <c r="I39" s="6" t="s">
        <v>397</v>
      </c>
    </row>
    <row r="40" spans="1:9" ht="12.75">
      <c r="A40" s="42"/>
      <c r="B40" s="15" t="s">
        <v>401</v>
      </c>
      <c r="C40" s="8" t="s">
        <v>396</v>
      </c>
      <c r="D40" s="4"/>
      <c r="E40" s="4"/>
      <c r="F40" s="9">
        <v>42596.08</v>
      </c>
      <c r="G40" s="9"/>
      <c r="H40" s="9">
        <v>67.48</v>
      </c>
      <c r="I40" s="6" t="s">
        <v>397</v>
      </c>
    </row>
    <row r="41" spans="1:9" ht="12.75">
      <c r="A41" s="42"/>
      <c r="B41" s="15" t="s">
        <v>402</v>
      </c>
      <c r="C41" s="8" t="s">
        <v>396</v>
      </c>
      <c r="D41" s="4"/>
      <c r="E41" s="4"/>
      <c r="F41" s="9">
        <v>42596.08</v>
      </c>
      <c r="G41" s="9"/>
      <c r="H41" s="9">
        <v>67.48</v>
      </c>
      <c r="I41" s="6" t="s">
        <v>397</v>
      </c>
    </row>
    <row r="42" spans="1:9" ht="12.75">
      <c r="A42" s="42"/>
      <c r="B42" s="15" t="s">
        <v>328</v>
      </c>
      <c r="C42" s="8" t="s">
        <v>396</v>
      </c>
      <c r="D42" s="4"/>
      <c r="E42" s="4"/>
      <c r="F42" s="9">
        <v>44762.57</v>
      </c>
      <c r="G42" s="9"/>
      <c r="H42" s="9">
        <v>72.05</v>
      </c>
      <c r="I42" s="6" t="s">
        <v>397</v>
      </c>
    </row>
    <row r="43" spans="1:9" ht="12.75">
      <c r="A43" s="42"/>
      <c r="B43" s="15" t="s">
        <v>403</v>
      </c>
      <c r="C43" s="8" t="s">
        <v>396</v>
      </c>
      <c r="D43" s="4"/>
      <c r="E43" s="4"/>
      <c r="F43" s="9">
        <v>91031.89</v>
      </c>
      <c r="G43" s="9"/>
      <c r="H43" s="9">
        <v>223.76</v>
      </c>
      <c r="I43" s="6" t="s">
        <v>397</v>
      </c>
    </row>
    <row r="44" spans="1:9" ht="12.75">
      <c r="A44" s="42"/>
      <c r="B44" s="15" t="s">
        <v>404</v>
      </c>
      <c r="C44" s="8" t="s">
        <v>396</v>
      </c>
      <c r="D44" s="4"/>
      <c r="E44" s="4"/>
      <c r="F44" s="9">
        <v>40610.12</v>
      </c>
      <c r="G44" s="9"/>
      <c r="H44" s="9">
        <v>126.39</v>
      </c>
      <c r="I44" s="6" t="s">
        <v>397</v>
      </c>
    </row>
    <row r="45" spans="1:9" ht="12.75">
      <c r="A45" s="42"/>
      <c r="B45" s="15" t="s">
        <v>394</v>
      </c>
      <c r="C45" s="8" t="s">
        <v>405</v>
      </c>
      <c r="D45" s="4" t="s">
        <v>11</v>
      </c>
      <c r="E45" s="4">
        <v>50</v>
      </c>
      <c r="F45" s="9">
        <v>53778.6</v>
      </c>
      <c r="G45" s="9"/>
      <c r="H45" s="9"/>
      <c r="I45" s="6" t="s">
        <v>341</v>
      </c>
    </row>
    <row r="46" spans="1:9" ht="12.75">
      <c r="A46" s="42"/>
      <c r="B46" s="15" t="s">
        <v>398</v>
      </c>
      <c r="C46" s="8" t="s">
        <v>391</v>
      </c>
      <c r="D46" s="4" t="s">
        <v>11</v>
      </c>
      <c r="E46" s="4">
        <v>89</v>
      </c>
      <c r="F46" s="9">
        <v>270505.44</v>
      </c>
      <c r="G46" s="9"/>
      <c r="H46" s="9"/>
      <c r="I46" s="6" t="s">
        <v>395</v>
      </c>
    </row>
    <row r="47" spans="1:9" ht="12.75">
      <c r="A47" s="11"/>
      <c r="B47" s="12" t="s">
        <v>393</v>
      </c>
      <c r="C47" s="16"/>
      <c r="D47" s="4"/>
      <c r="E47" s="4"/>
      <c r="F47" s="13">
        <f>SUM(F38:F46)</f>
        <v>683733.9299999999</v>
      </c>
      <c r="G47" s="13"/>
      <c r="H47" s="13">
        <f>SUM(H38:H46)</f>
        <v>692.76</v>
      </c>
      <c r="I47" s="14"/>
    </row>
    <row r="48" spans="1:9" ht="12.75">
      <c r="A48" s="11"/>
      <c r="B48" s="17" t="s">
        <v>48</v>
      </c>
      <c r="C48" s="4"/>
      <c r="D48" s="4"/>
      <c r="E48" s="4"/>
      <c r="F48" s="18">
        <f>SUM(F47+F36)</f>
        <v>722649.86</v>
      </c>
      <c r="G48" s="18"/>
      <c r="H48" s="18">
        <f>SUM(H47+H36)</f>
        <v>692.76</v>
      </c>
      <c r="I48" s="19"/>
    </row>
    <row r="49" spans="1:9" ht="12.75">
      <c r="A49" s="11"/>
      <c r="B49" s="17"/>
      <c r="C49" s="5" t="s">
        <v>36</v>
      </c>
      <c r="D49" s="4"/>
      <c r="E49" s="4"/>
      <c r="F49" s="18"/>
      <c r="G49" s="18"/>
      <c r="H49" s="18"/>
      <c r="I49" s="19"/>
    </row>
    <row r="50" spans="1:9" ht="12.75">
      <c r="A50" s="11"/>
      <c r="B50" s="7" t="s">
        <v>37</v>
      </c>
      <c r="C50" s="4"/>
      <c r="D50" s="4"/>
      <c r="E50" s="4"/>
      <c r="F50" s="18"/>
      <c r="G50" s="18"/>
      <c r="H50" s="18"/>
      <c r="I50" s="19"/>
    </row>
    <row r="51" spans="1:9" ht="12.75">
      <c r="A51" s="42"/>
      <c r="B51" s="16" t="s">
        <v>409</v>
      </c>
      <c r="C51" s="8" t="s">
        <v>333</v>
      </c>
      <c r="D51" s="4" t="s">
        <v>35</v>
      </c>
      <c r="E51" s="4">
        <v>147</v>
      </c>
      <c r="F51" s="9">
        <v>51362.84</v>
      </c>
      <c r="G51" s="9"/>
      <c r="H51" s="9">
        <v>125.84</v>
      </c>
      <c r="I51" s="19"/>
    </row>
    <row r="52" spans="1:9" ht="12.75">
      <c r="A52" s="42"/>
      <c r="B52" s="16"/>
      <c r="C52" s="8"/>
      <c r="D52" s="4"/>
      <c r="E52" s="4"/>
      <c r="F52" s="9"/>
      <c r="G52" s="9"/>
      <c r="H52" s="9"/>
      <c r="I52" s="19"/>
    </row>
    <row r="53" spans="1:9" ht="12.75">
      <c r="A53" s="11"/>
      <c r="B53" s="12" t="s">
        <v>38</v>
      </c>
      <c r="C53" s="4"/>
      <c r="D53" s="4"/>
      <c r="E53" s="4"/>
      <c r="F53" s="13">
        <f>SUM(F51:F52)</f>
        <v>51362.84</v>
      </c>
      <c r="G53" s="13">
        <f>SUM(G51:G52)</f>
        <v>0</v>
      </c>
      <c r="H53" s="13">
        <f>SUM(H51:H52)</f>
        <v>125.84</v>
      </c>
      <c r="I53" s="14">
        <f>F53+G53</f>
        <v>51362.84</v>
      </c>
    </row>
    <row r="54" spans="1:9" ht="12.75">
      <c r="A54" s="11"/>
      <c r="B54" s="7" t="s">
        <v>39</v>
      </c>
      <c r="C54" s="4"/>
      <c r="D54" s="4"/>
      <c r="E54" s="4"/>
      <c r="F54" s="13"/>
      <c r="G54" s="13"/>
      <c r="H54" s="13"/>
      <c r="I54" s="14"/>
    </row>
    <row r="55" spans="1:9" ht="12.75">
      <c r="A55" s="42"/>
      <c r="B55" s="16"/>
      <c r="C55" s="8"/>
      <c r="D55" s="4"/>
      <c r="E55" s="4"/>
      <c r="F55" s="13"/>
      <c r="G55" s="9"/>
      <c r="H55" s="9"/>
      <c r="I55" s="14"/>
    </row>
    <row r="56" spans="1:9" ht="12.75">
      <c r="A56" s="11"/>
      <c r="B56" s="12" t="s">
        <v>40</v>
      </c>
      <c r="C56" s="4"/>
      <c r="D56" s="4"/>
      <c r="E56" s="4"/>
      <c r="F56" s="13">
        <f>SUM(F55:F55)</f>
        <v>0</v>
      </c>
      <c r="G56" s="13">
        <f>SUM(G55:G55)</f>
        <v>0</v>
      </c>
      <c r="H56" s="13">
        <f>SUM(H55:H55)</f>
        <v>0</v>
      </c>
      <c r="I56" s="14">
        <f>F56+G56</f>
        <v>0</v>
      </c>
    </row>
    <row r="57" spans="1:9" ht="12.75">
      <c r="A57" s="11"/>
      <c r="B57" s="7" t="s">
        <v>72</v>
      </c>
      <c r="C57" s="4"/>
      <c r="D57" s="4"/>
      <c r="E57" s="4"/>
      <c r="F57" s="13"/>
      <c r="G57" s="13"/>
      <c r="H57" s="13"/>
      <c r="I57" s="14"/>
    </row>
    <row r="58" spans="1:9" ht="12.75">
      <c r="A58" s="42"/>
      <c r="B58" s="16" t="s">
        <v>410</v>
      </c>
      <c r="C58" s="16" t="s">
        <v>333</v>
      </c>
      <c r="D58" s="4" t="s">
        <v>35</v>
      </c>
      <c r="E58" s="4">
        <v>282</v>
      </c>
      <c r="F58" s="9">
        <v>108339.1</v>
      </c>
      <c r="G58" s="9"/>
      <c r="H58" s="9">
        <v>313.66</v>
      </c>
      <c r="I58" s="14"/>
    </row>
    <row r="59" spans="1:9" ht="12.75">
      <c r="A59" s="42"/>
      <c r="B59" s="16"/>
      <c r="C59" s="8"/>
      <c r="D59" s="4"/>
      <c r="E59" s="4"/>
      <c r="F59" s="9"/>
      <c r="G59" s="9"/>
      <c r="H59" s="9"/>
      <c r="I59" s="14"/>
    </row>
    <row r="60" spans="1:9" ht="12.75">
      <c r="A60" s="11"/>
      <c r="B60" s="12" t="s">
        <v>73</v>
      </c>
      <c r="C60" s="4"/>
      <c r="D60" s="4"/>
      <c r="E60" s="4"/>
      <c r="F60" s="13">
        <f>SUM(F58:F59)</f>
        <v>108339.1</v>
      </c>
      <c r="G60" s="13">
        <f>SUM(G58:G59)</f>
        <v>0</v>
      </c>
      <c r="H60" s="13">
        <f>SUM(H58:H59)</f>
        <v>313.66</v>
      </c>
      <c r="I60" s="14">
        <f>F60+G60</f>
        <v>108339.1</v>
      </c>
    </row>
    <row r="61" spans="1:9" ht="12.75">
      <c r="A61" s="11"/>
      <c r="B61" s="7" t="s">
        <v>80</v>
      </c>
      <c r="C61" s="4"/>
      <c r="D61" s="4"/>
      <c r="E61" s="4"/>
      <c r="F61" s="13"/>
      <c r="G61" s="13"/>
      <c r="H61" s="13"/>
      <c r="I61" s="14"/>
    </row>
    <row r="62" spans="1:9" ht="12.75">
      <c r="A62" s="42"/>
      <c r="B62" s="16"/>
      <c r="C62" s="8"/>
      <c r="D62" s="4"/>
      <c r="E62" s="4"/>
      <c r="F62" s="9"/>
      <c r="G62" s="9"/>
      <c r="H62" s="9"/>
      <c r="I62" s="14"/>
    </row>
    <row r="63" spans="1:9" ht="12.75">
      <c r="A63" s="11"/>
      <c r="B63" s="12" t="s">
        <v>81</v>
      </c>
      <c r="C63" s="4"/>
      <c r="D63" s="4"/>
      <c r="E63" s="4"/>
      <c r="F63" s="13">
        <f>SUM(F62:F62)</f>
        <v>0</v>
      </c>
      <c r="G63" s="13">
        <f>SUM(G62:G62)</f>
        <v>0</v>
      </c>
      <c r="H63" s="13">
        <f>SUM(H62:H62)</f>
        <v>0</v>
      </c>
      <c r="I63" s="14">
        <f>F63+G63</f>
        <v>0</v>
      </c>
    </row>
    <row r="64" spans="1:9" ht="12.75">
      <c r="A64" s="11"/>
      <c r="B64" s="7" t="s">
        <v>55</v>
      </c>
      <c r="C64" s="8"/>
      <c r="D64" s="4"/>
      <c r="E64" s="4"/>
      <c r="F64" s="13"/>
      <c r="G64" s="13"/>
      <c r="H64" s="13"/>
      <c r="I64" s="14"/>
    </row>
    <row r="65" spans="1:9" ht="12.75">
      <c r="A65" s="42"/>
      <c r="B65" s="16"/>
      <c r="C65" s="8"/>
      <c r="D65" s="4"/>
      <c r="E65" s="4"/>
      <c r="F65" s="9"/>
      <c r="G65" s="9"/>
      <c r="H65" s="9"/>
      <c r="I65" s="14"/>
    </row>
    <row r="66" spans="1:9" ht="12.75">
      <c r="A66" s="11"/>
      <c r="B66" s="12" t="s">
        <v>56</v>
      </c>
      <c r="C66" s="4"/>
      <c r="D66" s="4"/>
      <c r="E66" s="4"/>
      <c r="F66" s="13">
        <f>SUM(F65:F65)</f>
        <v>0</v>
      </c>
      <c r="G66" s="13">
        <f>SUM(G65:G65)</f>
        <v>0</v>
      </c>
      <c r="H66" s="13">
        <f>SUM(H65:H65)</f>
        <v>0</v>
      </c>
      <c r="I66" s="14">
        <f>F66+G66</f>
        <v>0</v>
      </c>
    </row>
    <row r="67" spans="1:9" ht="12.75">
      <c r="A67" s="11"/>
      <c r="B67" s="17" t="s">
        <v>57</v>
      </c>
      <c r="C67" s="4"/>
      <c r="D67" s="4"/>
      <c r="E67" s="4"/>
      <c r="F67" s="18">
        <f>F66+F63+F60+F56+F53</f>
        <v>159701.94</v>
      </c>
      <c r="G67" s="18">
        <f>G66+G63+G60+G56+G53</f>
        <v>0</v>
      </c>
      <c r="H67" s="18">
        <f>H66+H63+H60+H56+H53</f>
        <v>439.5</v>
      </c>
      <c r="I67" s="19">
        <f>F67+G67</f>
        <v>159701.94</v>
      </c>
    </row>
    <row r="68" spans="1:9" ht="15.75">
      <c r="A68" s="11"/>
      <c r="B68" s="28" t="s">
        <v>22</v>
      </c>
      <c r="C68" s="29"/>
      <c r="D68" s="4"/>
      <c r="E68" s="4"/>
      <c r="F68" s="30">
        <f>F67+F48+F32+F23+F15</f>
        <v>990255.65</v>
      </c>
      <c r="G68" s="30">
        <f>SUM(+G48+G32+G23+G15)</f>
        <v>240440.41</v>
      </c>
      <c r="H68" s="30">
        <f>H67+H48+H32+H23+H15</f>
        <v>1357.93</v>
      </c>
      <c r="I68" s="30">
        <f>SUM(F68+G68)</f>
        <v>1230696.06</v>
      </c>
    </row>
    <row r="69" spans="1:9" ht="15.75">
      <c r="A69" s="32"/>
      <c r="B69" s="33" t="s">
        <v>23</v>
      </c>
      <c r="C69" s="32" t="s">
        <v>24</v>
      </c>
      <c r="D69" s="32"/>
      <c r="E69" s="32"/>
      <c r="F69" s="165">
        <f>F68+G68</f>
        <v>1230696.06</v>
      </c>
      <c r="G69" s="166"/>
      <c r="H69" s="34">
        <f>H68*1.3</f>
        <v>1765.3090000000002</v>
      </c>
      <c r="I69" s="32"/>
    </row>
    <row r="70" spans="1:9" s="58" customFormat="1" ht="15.75">
      <c r="A70" s="54"/>
      <c r="B70" s="55"/>
      <c r="C70" s="54"/>
      <c r="D70" s="54"/>
      <c r="E70" s="54"/>
      <c r="F70" s="56"/>
      <c r="G70" s="56"/>
      <c r="H70" s="57"/>
      <c r="I70" s="54"/>
    </row>
    <row r="71" spans="1:9" ht="12.75">
      <c r="A71" s="167" t="s">
        <v>43</v>
      </c>
      <c r="B71" s="167"/>
      <c r="C71" s="167"/>
      <c r="D71" s="167"/>
      <c r="E71" s="167"/>
      <c r="F71" s="167"/>
      <c r="G71" s="167"/>
      <c r="H71" s="167"/>
      <c r="I71" s="167"/>
    </row>
    <row r="72" spans="1:9" ht="12.75">
      <c r="A72" s="167" t="s">
        <v>58</v>
      </c>
      <c r="B72" s="167"/>
      <c r="C72" s="167"/>
      <c r="D72" s="167"/>
      <c r="E72" s="167"/>
      <c r="F72" s="167"/>
      <c r="G72" s="167"/>
      <c r="H72" s="167"/>
      <c r="I72" s="167"/>
    </row>
    <row r="76" spans="1:9" ht="12.75">
      <c r="A76" s="163" t="s">
        <v>79</v>
      </c>
      <c r="B76" s="163"/>
      <c r="C76" s="163"/>
      <c r="D76" s="163"/>
      <c r="E76" s="163"/>
      <c r="F76" s="163"/>
      <c r="G76" s="163"/>
      <c r="H76" s="163"/>
      <c r="I76" s="163"/>
    </row>
  </sheetData>
  <sheetProtection/>
  <mergeCells count="5">
    <mergeCell ref="A76:I76"/>
    <mergeCell ref="A1:I1"/>
    <mergeCell ref="F69:G69"/>
    <mergeCell ref="A71:I71"/>
    <mergeCell ref="A72:I72"/>
  </mergeCells>
  <printOptions/>
  <pageMargins left="0.3937007874015748" right="0.1968503937007874" top="0.3937007874015748" bottom="0.3937007874015748" header="0.3937007874015748" footer="0.1968503937007874"/>
  <pageSetup horizontalDpi="600" verticalDpi="600" orientation="landscape" paperSize="9" r:id="rId1"/>
  <headerFooter alignWithMargins="0">
    <oddFooter>&amp;L&amp;B Конфиденциально&amp;B&amp;C&amp;D&amp;RСтраница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zoomScalePageLayoutView="0" workbookViewId="0" topLeftCell="A7">
      <selection activeCell="A1" sqref="A1:I1"/>
    </sheetView>
  </sheetViews>
  <sheetFormatPr defaultColWidth="9.140625" defaultRowHeight="12.75"/>
  <cols>
    <col min="1" max="1" width="7.28125" style="0" customWidth="1"/>
    <col min="2" max="3" width="31.421875" style="0" customWidth="1"/>
    <col min="4" max="5" width="7.28125" style="0" customWidth="1"/>
    <col min="6" max="7" width="14.7109375" style="0" customWidth="1"/>
    <col min="8" max="8" width="8.57421875" style="0" customWidth="1"/>
    <col min="9" max="9" width="18.28125" style="0" customWidth="1"/>
  </cols>
  <sheetData>
    <row r="1" spans="1:9" s="1" customFormat="1" ht="15.75">
      <c r="A1" s="164" t="s">
        <v>265</v>
      </c>
      <c r="B1" s="164"/>
      <c r="C1" s="164"/>
      <c r="D1" s="164"/>
      <c r="E1" s="164"/>
      <c r="F1" s="164"/>
      <c r="G1" s="164"/>
      <c r="H1" s="164"/>
      <c r="I1" s="164"/>
    </row>
    <row r="2" spans="1:9" s="1" customFormat="1" ht="38.25" customHeight="1">
      <c r="A2" s="2" t="s">
        <v>0</v>
      </c>
      <c r="B2" s="3" t="s">
        <v>1</v>
      </c>
      <c r="C2" s="3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1" customFormat="1" ht="12.75">
      <c r="A3" s="4"/>
      <c r="B3" s="4"/>
      <c r="C3" s="5" t="s">
        <v>9</v>
      </c>
      <c r="D3" s="4"/>
      <c r="E3" s="4"/>
      <c r="F3" s="4"/>
      <c r="G3" s="4"/>
      <c r="H3" s="4"/>
      <c r="I3" s="6"/>
    </row>
    <row r="4" spans="1:9" s="1" customFormat="1" ht="13.5" customHeight="1">
      <c r="A4" s="11"/>
      <c r="B4" s="7" t="s">
        <v>82</v>
      </c>
      <c r="C4" s="5"/>
      <c r="D4" s="4"/>
      <c r="E4" s="4"/>
      <c r="F4" s="4"/>
      <c r="G4" s="4"/>
      <c r="H4" s="4"/>
      <c r="I4" s="6"/>
    </row>
    <row r="5" spans="1:9" s="1" customFormat="1" ht="12.75" customHeight="1">
      <c r="A5" s="63"/>
      <c r="B5" s="8"/>
      <c r="C5" s="8"/>
      <c r="D5" s="4"/>
      <c r="E5" s="4"/>
      <c r="F5" s="9"/>
      <c r="G5" s="9"/>
      <c r="H5" s="9"/>
      <c r="I5" s="6"/>
    </row>
    <row r="6" spans="1:9" s="1" customFormat="1" ht="12.75" customHeight="1">
      <c r="A6" s="11"/>
      <c r="B6" s="15" t="s">
        <v>83</v>
      </c>
      <c r="C6" s="5"/>
      <c r="D6" s="4"/>
      <c r="E6" s="4"/>
      <c r="F6" s="13">
        <f>SUM(F5:F5)</f>
        <v>0</v>
      </c>
      <c r="G6" s="13">
        <f>SUM(G5:G5)</f>
        <v>0</v>
      </c>
      <c r="H6" s="13">
        <f>SUM(H5:H5)</f>
        <v>0</v>
      </c>
      <c r="I6" s="14">
        <f>F6+G6</f>
        <v>0</v>
      </c>
    </row>
    <row r="7" spans="1:9" s="1" customFormat="1" ht="12.75" customHeight="1">
      <c r="A7" s="11"/>
      <c r="B7" s="7" t="s">
        <v>52</v>
      </c>
      <c r="C7" s="5"/>
      <c r="D7" s="4"/>
      <c r="E7" s="4"/>
      <c r="F7" s="13"/>
      <c r="G7" s="13"/>
      <c r="H7" s="13"/>
      <c r="I7" s="14"/>
    </row>
    <row r="8" spans="1:9" s="1" customFormat="1" ht="25.5" customHeight="1">
      <c r="A8" s="63"/>
      <c r="B8" s="8"/>
      <c r="C8" s="8"/>
      <c r="D8" s="4"/>
      <c r="E8" s="4"/>
      <c r="F8" s="9"/>
      <c r="G8" s="9"/>
      <c r="H8" s="9"/>
      <c r="I8" s="14"/>
    </row>
    <row r="9" spans="1:9" s="1" customFormat="1" ht="25.5" customHeight="1">
      <c r="A9" s="63"/>
      <c r="B9" s="8"/>
      <c r="C9" s="8"/>
      <c r="D9" s="4"/>
      <c r="E9" s="4"/>
      <c r="F9" s="9"/>
      <c r="G9" s="9"/>
      <c r="H9" s="9"/>
      <c r="I9" s="10"/>
    </row>
    <row r="10" spans="1:9" s="1" customFormat="1" ht="12.75" customHeight="1">
      <c r="A10" s="11"/>
      <c r="B10" s="15" t="s">
        <v>54</v>
      </c>
      <c r="C10" s="5"/>
      <c r="D10" s="4"/>
      <c r="E10" s="4"/>
      <c r="F10" s="13">
        <f>SUM(F8:F9)</f>
        <v>0</v>
      </c>
      <c r="G10" s="13">
        <f>SUM(G8:G9)</f>
        <v>0</v>
      </c>
      <c r="H10" s="13">
        <f>SUM(H8:H9)</f>
        <v>0</v>
      </c>
      <c r="I10" s="14">
        <f>F10+G10</f>
        <v>0</v>
      </c>
    </row>
    <row r="11" spans="1:9" s="1" customFormat="1" ht="12.75">
      <c r="A11" s="11"/>
      <c r="B11" s="17" t="s">
        <v>13</v>
      </c>
      <c r="C11" s="4" t="s">
        <v>64</v>
      </c>
      <c r="D11" s="4"/>
      <c r="E11" s="4"/>
      <c r="F11" s="18">
        <f>F10+F6</f>
        <v>0</v>
      </c>
      <c r="G11" s="18">
        <f>G10+G6</f>
        <v>0</v>
      </c>
      <c r="H11" s="18">
        <f>H10+H6</f>
        <v>0</v>
      </c>
      <c r="I11" s="19">
        <f>F11+G11</f>
        <v>0</v>
      </c>
    </row>
    <row r="12" spans="1:9" s="1" customFormat="1" ht="12.75">
      <c r="A12" s="11"/>
      <c r="B12" s="4"/>
      <c r="C12" s="5" t="s">
        <v>14</v>
      </c>
      <c r="D12" s="4"/>
      <c r="E12" s="4"/>
      <c r="F12" s="4"/>
      <c r="G12" s="4"/>
      <c r="H12" s="4"/>
      <c r="I12" s="6"/>
    </row>
    <row r="13" spans="1:9" s="1" customFormat="1" ht="12.75">
      <c r="A13" s="11"/>
      <c r="B13" s="7" t="s">
        <v>15</v>
      </c>
      <c r="C13" s="16"/>
      <c r="D13" s="4"/>
      <c r="E13" s="4"/>
      <c r="F13" s="13"/>
      <c r="G13" s="13"/>
      <c r="H13" s="13"/>
      <c r="I13" s="14"/>
    </row>
    <row r="14" spans="1:9" s="1" customFormat="1" ht="27" customHeight="1">
      <c r="A14" s="63"/>
      <c r="B14" s="16"/>
      <c r="C14" s="16"/>
      <c r="D14" s="4"/>
      <c r="E14" s="4"/>
      <c r="F14" s="9"/>
      <c r="G14" s="9"/>
      <c r="H14" s="9"/>
      <c r="I14" s="50"/>
    </row>
    <row r="15" spans="1:9" s="1" customFormat="1" ht="12.75">
      <c r="A15" s="11"/>
      <c r="B15" s="12" t="s">
        <v>16</v>
      </c>
      <c r="C15" s="16"/>
      <c r="D15" s="4"/>
      <c r="E15" s="4"/>
      <c r="F15" s="13">
        <f>SUM(F14:F14)</f>
        <v>0</v>
      </c>
      <c r="G15" s="13">
        <f>SUM(G14:G14)</f>
        <v>0</v>
      </c>
      <c r="H15" s="13">
        <f>SUM(H14:H14)</f>
        <v>0</v>
      </c>
      <c r="I15" s="14">
        <f>F15+G15</f>
        <v>0</v>
      </c>
    </row>
    <row r="16" spans="1:9" s="1" customFormat="1" ht="12.75" customHeight="1">
      <c r="A16" s="11"/>
      <c r="B16" s="7" t="s">
        <v>84</v>
      </c>
      <c r="C16" s="16"/>
      <c r="D16" s="4"/>
      <c r="E16" s="4"/>
      <c r="F16" s="9"/>
      <c r="G16" s="9"/>
      <c r="H16" s="9"/>
      <c r="I16" s="50"/>
    </row>
    <row r="17" spans="1:9" s="1" customFormat="1" ht="12.75" customHeight="1">
      <c r="A17" s="63"/>
      <c r="B17" s="16"/>
      <c r="C17" s="16"/>
      <c r="D17" s="4"/>
      <c r="E17" s="4"/>
      <c r="F17" s="9"/>
      <c r="G17" s="9"/>
      <c r="H17" s="9"/>
      <c r="I17" s="50"/>
    </row>
    <row r="18" spans="1:9" s="1" customFormat="1" ht="12.75">
      <c r="A18" s="11"/>
      <c r="B18" s="12" t="s">
        <v>85</v>
      </c>
      <c r="C18" s="16"/>
      <c r="D18" s="4"/>
      <c r="E18" s="4"/>
      <c r="F18" s="13">
        <f>SUM(F17:F17)</f>
        <v>0</v>
      </c>
      <c r="G18" s="13">
        <f>SUM(G17:G17)</f>
        <v>0</v>
      </c>
      <c r="H18" s="13">
        <f>SUM(H17:H17)</f>
        <v>0</v>
      </c>
      <c r="I18" s="14">
        <f>F18+G18</f>
        <v>0</v>
      </c>
    </row>
    <row r="19" spans="1:9" s="1" customFormat="1" ht="12.75">
      <c r="A19" s="11"/>
      <c r="B19" s="17" t="s">
        <v>17</v>
      </c>
      <c r="C19" s="4"/>
      <c r="D19" s="4"/>
      <c r="E19" s="4"/>
      <c r="F19" s="18">
        <f>F18+F15</f>
        <v>0</v>
      </c>
      <c r="G19" s="18">
        <f>G18+G15</f>
        <v>0</v>
      </c>
      <c r="H19" s="18">
        <f>H18+H15</f>
        <v>0</v>
      </c>
      <c r="I19" s="19">
        <f>F19+G19</f>
        <v>0</v>
      </c>
    </row>
    <row r="20" spans="1:9" ht="12.75">
      <c r="A20" s="11"/>
      <c r="B20" s="4"/>
      <c r="C20" s="5" t="s">
        <v>18</v>
      </c>
      <c r="D20" s="4"/>
      <c r="E20" s="4"/>
      <c r="F20" s="4"/>
      <c r="G20" s="4"/>
      <c r="H20" s="4"/>
      <c r="I20" s="20"/>
    </row>
    <row r="21" spans="1:9" ht="12.75">
      <c r="A21" s="11"/>
      <c r="B21" s="7" t="s">
        <v>19</v>
      </c>
      <c r="C21" s="4"/>
      <c r="D21" s="4"/>
      <c r="E21" s="4"/>
      <c r="F21" s="4"/>
      <c r="G21" s="4"/>
      <c r="H21" s="4"/>
      <c r="I21" s="20"/>
    </row>
    <row r="22" spans="1:9" ht="12.75">
      <c r="A22" s="63"/>
      <c r="B22" s="8"/>
      <c r="C22" s="8"/>
      <c r="D22" s="4"/>
      <c r="E22" s="4"/>
      <c r="F22" s="4"/>
      <c r="G22" s="9"/>
      <c r="H22" s="9"/>
      <c r="I22" s="20"/>
    </row>
    <row r="23" spans="1:9" ht="12.75">
      <c r="A23" s="63"/>
      <c r="B23" s="8"/>
      <c r="C23" s="8"/>
      <c r="D23" s="4"/>
      <c r="E23" s="4"/>
      <c r="F23" s="9"/>
      <c r="G23" s="9"/>
      <c r="H23" s="9"/>
      <c r="I23" s="20"/>
    </row>
    <row r="24" spans="1:9" ht="12.75">
      <c r="A24" s="22"/>
      <c r="B24" s="23" t="s">
        <v>20</v>
      </c>
      <c r="C24" s="24"/>
      <c r="D24" s="24"/>
      <c r="E24" s="24"/>
      <c r="F24" s="25">
        <f>SUM(F22:F23)</f>
        <v>0</v>
      </c>
      <c r="G24" s="25">
        <f>SUM(G22:G23)</f>
        <v>0</v>
      </c>
      <c r="H24" s="25">
        <f>SUM(H22:H23)</f>
        <v>0</v>
      </c>
      <c r="I24" s="14">
        <f>F24+G24</f>
        <v>0</v>
      </c>
    </row>
    <row r="25" spans="1:9" ht="12.75">
      <c r="A25" s="22"/>
      <c r="B25" s="26" t="s">
        <v>77</v>
      </c>
      <c r="C25" s="24"/>
      <c r="D25" s="24"/>
      <c r="E25" s="24"/>
      <c r="F25" s="25"/>
      <c r="G25" s="25"/>
      <c r="H25" s="25"/>
      <c r="I25" s="14"/>
    </row>
    <row r="26" spans="1:9" ht="12.75">
      <c r="A26" s="64"/>
      <c r="B26" s="21"/>
      <c r="C26" s="8"/>
      <c r="D26" s="4"/>
      <c r="E26" s="4"/>
      <c r="F26" s="27"/>
      <c r="G26" s="27"/>
      <c r="H26" s="27"/>
      <c r="I26" s="14"/>
    </row>
    <row r="27" spans="1:9" s="1" customFormat="1" ht="12.75">
      <c r="A27" s="11"/>
      <c r="B27" s="12" t="s">
        <v>78</v>
      </c>
      <c r="C27" s="16"/>
      <c r="D27" s="4"/>
      <c r="E27" s="4"/>
      <c r="F27" s="13">
        <f>SUM(F26:F26)</f>
        <v>0</v>
      </c>
      <c r="G27" s="13">
        <f>SUM(G26:G26)</f>
        <v>0</v>
      </c>
      <c r="H27" s="13">
        <f>SUM(H26:H26)</f>
        <v>0</v>
      </c>
      <c r="I27" s="14">
        <f>F27+G27</f>
        <v>0</v>
      </c>
    </row>
    <row r="28" spans="1:9" ht="12.75">
      <c r="A28" s="11"/>
      <c r="B28" s="17" t="s">
        <v>21</v>
      </c>
      <c r="C28" s="4"/>
      <c r="D28" s="4"/>
      <c r="E28" s="4"/>
      <c r="F28" s="18">
        <f>F27+F24</f>
        <v>0</v>
      </c>
      <c r="G28" s="18">
        <f>G27+G24</f>
        <v>0</v>
      </c>
      <c r="H28" s="18">
        <f>H27+H24</f>
        <v>0</v>
      </c>
      <c r="I28" s="19">
        <f>F28+G28</f>
        <v>0</v>
      </c>
    </row>
    <row r="29" spans="1:9" ht="12.75">
      <c r="A29" s="11"/>
      <c r="B29" s="17"/>
      <c r="C29" s="5" t="s">
        <v>45</v>
      </c>
      <c r="D29" s="4"/>
      <c r="E29" s="4"/>
      <c r="F29" s="18"/>
      <c r="G29" s="18"/>
      <c r="H29" s="18"/>
      <c r="I29" s="19"/>
    </row>
    <row r="30" spans="1:9" ht="12.75">
      <c r="A30" s="11"/>
      <c r="B30" s="7" t="s">
        <v>50</v>
      </c>
      <c r="C30" s="5"/>
      <c r="D30" s="4"/>
      <c r="E30" s="4"/>
      <c r="F30" s="18"/>
      <c r="G30" s="18"/>
      <c r="H30" s="18"/>
      <c r="I30" s="19"/>
    </row>
    <row r="31" spans="1:9" ht="12.75" customHeight="1">
      <c r="A31" s="63"/>
      <c r="B31" s="16"/>
      <c r="C31" s="16"/>
      <c r="D31" s="4"/>
      <c r="E31" s="4"/>
      <c r="F31" s="9"/>
      <c r="G31" s="9"/>
      <c r="H31" s="9"/>
      <c r="I31" s="19"/>
    </row>
    <row r="32" spans="1:9" ht="12.75">
      <c r="A32" s="11"/>
      <c r="B32" s="23" t="s">
        <v>51</v>
      </c>
      <c r="C32" s="24"/>
      <c r="D32" s="24"/>
      <c r="E32" s="24"/>
      <c r="F32" s="25">
        <f>SUM(F31:F31)</f>
        <v>0</v>
      </c>
      <c r="G32" s="25">
        <f>SUM(G31:G31)</f>
        <v>0</v>
      </c>
      <c r="H32" s="25">
        <f>SUM(H31:H31)</f>
        <v>0</v>
      </c>
      <c r="I32" s="14">
        <f>F32+G32</f>
        <v>0</v>
      </c>
    </row>
    <row r="33" spans="1:9" ht="12.75">
      <c r="A33" s="11"/>
      <c r="B33" s="17" t="s">
        <v>48</v>
      </c>
      <c r="C33" s="4"/>
      <c r="D33" s="4"/>
      <c r="E33" s="4"/>
      <c r="F33" s="18">
        <f>F32</f>
        <v>0</v>
      </c>
      <c r="G33" s="18">
        <f>G32</f>
        <v>0</v>
      </c>
      <c r="H33" s="18">
        <f>H32</f>
        <v>0</v>
      </c>
      <c r="I33" s="19">
        <f>F33+G33</f>
        <v>0</v>
      </c>
    </row>
    <row r="34" spans="1:9" ht="12.75">
      <c r="A34" s="11"/>
      <c r="B34" s="17"/>
      <c r="C34" s="5" t="s">
        <v>36</v>
      </c>
      <c r="D34" s="4"/>
      <c r="E34" s="4"/>
      <c r="F34" s="18"/>
      <c r="G34" s="18"/>
      <c r="H34" s="18"/>
      <c r="I34" s="19"/>
    </row>
    <row r="35" spans="1:9" ht="12.75">
      <c r="A35" s="11"/>
      <c r="B35" s="7" t="s">
        <v>37</v>
      </c>
      <c r="C35" s="4"/>
      <c r="D35" s="4"/>
      <c r="E35" s="4"/>
      <c r="F35" s="18"/>
      <c r="G35" s="18"/>
      <c r="H35" s="18"/>
      <c r="I35" s="19"/>
    </row>
    <row r="36" spans="1:9" ht="12.75">
      <c r="A36" s="63"/>
      <c r="B36" s="16"/>
      <c r="C36" s="16"/>
      <c r="D36" s="4"/>
      <c r="E36" s="4"/>
      <c r="F36" s="9"/>
      <c r="G36" s="9"/>
      <c r="H36" s="9"/>
      <c r="I36" s="19"/>
    </row>
    <row r="37" spans="1:9" ht="12.75">
      <c r="A37" s="11"/>
      <c r="B37" s="12" t="s">
        <v>38</v>
      </c>
      <c r="C37" s="4"/>
      <c r="D37" s="4"/>
      <c r="E37" s="4"/>
      <c r="F37" s="13">
        <f>SUM(F36)</f>
        <v>0</v>
      </c>
      <c r="G37" s="13">
        <f>SUM(G36)</f>
        <v>0</v>
      </c>
      <c r="H37" s="13">
        <f>SUM(H36)</f>
        <v>0</v>
      </c>
      <c r="I37" s="14">
        <f>F37+G37</f>
        <v>0</v>
      </c>
    </row>
    <row r="38" spans="1:9" ht="12.75">
      <c r="A38" s="11"/>
      <c r="B38" s="7" t="s">
        <v>39</v>
      </c>
      <c r="C38" s="4"/>
      <c r="D38" s="4"/>
      <c r="E38" s="4"/>
      <c r="F38" s="13"/>
      <c r="G38" s="13"/>
      <c r="H38" s="13"/>
      <c r="I38" s="14"/>
    </row>
    <row r="39" spans="1:9" ht="12.75">
      <c r="A39" s="63"/>
      <c r="B39" s="8"/>
      <c r="C39" s="8"/>
      <c r="D39" s="4"/>
      <c r="E39" s="4"/>
      <c r="F39" s="9"/>
      <c r="G39" s="9"/>
      <c r="H39" s="9"/>
      <c r="I39" s="14"/>
    </row>
    <row r="40" spans="1:9" ht="12.75">
      <c r="A40" s="63"/>
      <c r="B40" s="16"/>
      <c r="C40" s="8"/>
      <c r="D40" s="4"/>
      <c r="E40" s="4"/>
      <c r="F40" s="9"/>
      <c r="G40" s="9"/>
      <c r="H40" s="9"/>
      <c r="I40" s="14"/>
    </row>
    <row r="41" spans="1:9" ht="12.75">
      <c r="A41" s="11"/>
      <c r="B41" s="12" t="s">
        <v>40</v>
      </c>
      <c r="C41" s="4"/>
      <c r="D41" s="4"/>
      <c r="E41" s="4"/>
      <c r="F41" s="13">
        <f>SUM(F39:F40)</f>
        <v>0</v>
      </c>
      <c r="G41" s="13">
        <f>SUM(G39:G40)</f>
        <v>0</v>
      </c>
      <c r="H41" s="13">
        <f>SUM(H39:H40)</f>
        <v>0</v>
      </c>
      <c r="I41" s="14">
        <f>F41+G41</f>
        <v>0</v>
      </c>
    </row>
    <row r="42" spans="1:9" ht="12.75">
      <c r="A42" s="11"/>
      <c r="B42" s="7" t="s">
        <v>55</v>
      </c>
      <c r="C42" s="8"/>
      <c r="D42" s="4"/>
      <c r="E42" s="4"/>
      <c r="F42" s="13"/>
      <c r="G42" s="13"/>
      <c r="H42" s="13"/>
      <c r="I42" s="14"/>
    </row>
    <row r="43" spans="1:9" ht="12.75">
      <c r="A43" s="63"/>
      <c r="B43" s="8"/>
      <c r="C43" s="8"/>
      <c r="D43" s="4"/>
      <c r="E43" s="4"/>
      <c r="F43" s="9"/>
      <c r="G43" s="9"/>
      <c r="H43" s="9"/>
      <c r="I43" s="14"/>
    </row>
    <row r="44" spans="1:9" ht="12.75">
      <c r="A44" s="63"/>
      <c r="B44" s="16"/>
      <c r="C44" s="8"/>
      <c r="D44" s="4"/>
      <c r="E44" s="4"/>
      <c r="F44" s="9"/>
      <c r="G44" s="9"/>
      <c r="H44" s="9"/>
      <c r="I44" s="14"/>
    </row>
    <row r="45" spans="1:9" ht="12.75">
      <c r="A45" s="11"/>
      <c r="B45" s="12" t="s">
        <v>56</v>
      </c>
      <c r="C45" s="4"/>
      <c r="D45" s="4"/>
      <c r="E45" s="4"/>
      <c r="F45" s="13">
        <f>SUM(F43:F44)</f>
        <v>0</v>
      </c>
      <c r="G45" s="13">
        <f>SUM(G43:G44)</f>
        <v>0</v>
      </c>
      <c r="H45" s="13">
        <f>SUM(H43:H44)</f>
        <v>0</v>
      </c>
      <c r="I45" s="14">
        <f>F45+G45</f>
        <v>0</v>
      </c>
    </row>
    <row r="46" spans="1:9" ht="12.75">
      <c r="A46" s="11"/>
      <c r="B46" s="17" t="s">
        <v>57</v>
      </c>
      <c r="C46" s="4"/>
      <c r="D46" s="4"/>
      <c r="E46" s="4"/>
      <c r="F46" s="18">
        <f>F45+F41+F37</f>
        <v>0</v>
      </c>
      <c r="G46" s="18">
        <f>G45+G41+G37</f>
        <v>0</v>
      </c>
      <c r="H46" s="18">
        <f>H45+H41+H37</f>
        <v>0</v>
      </c>
      <c r="I46" s="19">
        <f>F46+G46</f>
        <v>0</v>
      </c>
    </row>
    <row r="47" spans="1:9" ht="15.75">
      <c r="A47" s="11"/>
      <c r="B47" s="28" t="s">
        <v>22</v>
      </c>
      <c r="C47" s="29"/>
      <c r="D47" s="4"/>
      <c r="E47" s="4"/>
      <c r="F47" s="30">
        <f>F46+F33+F28+F19+F11</f>
        <v>0</v>
      </c>
      <c r="G47" s="30">
        <f>G46+G33+G28+G19+G11</f>
        <v>0</v>
      </c>
      <c r="H47" s="30">
        <f>H46+H33+H28+H19+H11</f>
        <v>0</v>
      </c>
      <c r="I47" s="30">
        <f>I46+I33+I28+I19+I11</f>
        <v>0</v>
      </c>
    </row>
    <row r="48" spans="1:9" ht="15.75">
      <c r="A48" s="32"/>
      <c r="B48" s="33" t="s">
        <v>23</v>
      </c>
      <c r="C48" s="32" t="s">
        <v>24</v>
      </c>
      <c r="D48" s="32"/>
      <c r="E48" s="32"/>
      <c r="F48" s="165">
        <f>F47+G47</f>
        <v>0</v>
      </c>
      <c r="G48" s="166"/>
      <c r="H48" s="34">
        <f>H47*1.3</f>
        <v>0</v>
      </c>
      <c r="I48" s="32"/>
    </row>
    <row r="49" spans="1:9" s="58" customFormat="1" ht="15.75">
      <c r="A49" s="54"/>
      <c r="B49" s="55"/>
      <c r="C49" s="54"/>
      <c r="D49" s="54"/>
      <c r="E49" s="54"/>
      <c r="F49" s="56"/>
      <c r="G49" s="56"/>
      <c r="H49" s="57"/>
      <c r="I49" s="54"/>
    </row>
    <row r="50" spans="1:9" ht="12.75">
      <c r="A50" s="167" t="s">
        <v>43</v>
      </c>
      <c r="B50" s="167"/>
      <c r="C50" s="167"/>
      <c r="D50" s="167"/>
      <c r="E50" s="167"/>
      <c r="F50" s="167"/>
      <c r="G50" s="167"/>
      <c r="H50" s="167"/>
      <c r="I50" s="167"/>
    </row>
    <row r="51" spans="1:9" ht="12.75">
      <c r="A51" s="167" t="s">
        <v>58</v>
      </c>
      <c r="B51" s="167"/>
      <c r="C51" s="167"/>
      <c r="D51" s="167"/>
      <c r="E51" s="167"/>
      <c r="F51" s="167"/>
      <c r="G51" s="167"/>
      <c r="H51" s="167"/>
      <c r="I51" s="167"/>
    </row>
    <row r="55" spans="1:9" ht="12.75">
      <c r="A55" s="163" t="s">
        <v>79</v>
      </c>
      <c r="B55" s="163"/>
      <c r="C55" s="163"/>
      <c r="D55" s="163"/>
      <c r="E55" s="163"/>
      <c r="F55" s="163"/>
      <c r="G55" s="163"/>
      <c r="H55" s="163"/>
      <c r="I55" s="163"/>
    </row>
  </sheetData>
  <sheetProtection/>
  <mergeCells count="5">
    <mergeCell ref="A55:I55"/>
    <mergeCell ref="A1:I1"/>
    <mergeCell ref="F48:G48"/>
    <mergeCell ref="A50:I50"/>
    <mergeCell ref="A51:I51"/>
  </mergeCells>
  <printOptions/>
  <pageMargins left="0.3937007874015748" right="0.1968503937007874" top="0.3937007874015748" bottom="0.3937007874015748" header="0.3937007874015748" footer="0.1968503937007874"/>
  <pageSetup horizontalDpi="600" verticalDpi="600" orientation="landscape" paperSize="9" r:id="rId1"/>
  <headerFooter alignWithMargins="0">
    <oddFooter>&amp;L&amp;B Конфиденциально&amp;B&amp;C&amp;D&amp;RСтраница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zoomScalePageLayoutView="0" workbookViewId="0" topLeftCell="A16">
      <selection activeCell="A1" sqref="A1:I1"/>
    </sheetView>
  </sheetViews>
  <sheetFormatPr defaultColWidth="9.140625" defaultRowHeight="12.75"/>
  <cols>
    <col min="1" max="1" width="7.28125" style="0" customWidth="1"/>
    <col min="2" max="3" width="31.421875" style="0" customWidth="1"/>
    <col min="4" max="5" width="7.28125" style="0" customWidth="1"/>
    <col min="6" max="7" width="14.7109375" style="0" customWidth="1"/>
    <col min="8" max="8" width="8.57421875" style="0" customWidth="1"/>
    <col min="9" max="9" width="18.28125" style="0" customWidth="1"/>
  </cols>
  <sheetData>
    <row r="1" spans="1:9" s="1" customFormat="1" ht="15.75">
      <c r="A1" s="164" t="s">
        <v>266</v>
      </c>
      <c r="B1" s="164"/>
      <c r="C1" s="164"/>
      <c r="D1" s="164"/>
      <c r="E1" s="164"/>
      <c r="F1" s="164"/>
      <c r="G1" s="164"/>
      <c r="H1" s="164"/>
      <c r="I1" s="164"/>
    </row>
    <row r="2" spans="1:9" s="1" customFormat="1" ht="38.25">
      <c r="A2" s="2" t="s">
        <v>0</v>
      </c>
      <c r="B2" s="3" t="s">
        <v>1</v>
      </c>
      <c r="C2" s="3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1" customFormat="1" ht="12.75">
      <c r="A3" s="11"/>
      <c r="B3" s="4"/>
      <c r="C3" s="5" t="s">
        <v>14</v>
      </c>
      <c r="D3" s="4"/>
      <c r="E3" s="4"/>
      <c r="F3" s="4"/>
      <c r="G3" s="4"/>
      <c r="H3" s="4"/>
      <c r="I3" s="6"/>
    </row>
    <row r="4" spans="1:9" s="1" customFormat="1" ht="12.75">
      <c r="A4" s="11"/>
      <c r="B4" s="7" t="s">
        <v>15</v>
      </c>
      <c r="C4" s="16"/>
      <c r="D4" s="4"/>
      <c r="E4" s="4"/>
      <c r="F4" s="13"/>
      <c r="G4" s="13"/>
      <c r="H4" s="13"/>
      <c r="I4" s="14"/>
    </row>
    <row r="5" spans="1:9" s="1" customFormat="1" ht="24.75" customHeight="1">
      <c r="A5" s="40"/>
      <c r="B5" s="16"/>
      <c r="C5" s="16"/>
      <c r="D5" s="4"/>
      <c r="E5" s="4"/>
      <c r="F5" s="9"/>
      <c r="G5" s="9"/>
      <c r="H5" s="9"/>
      <c r="I5" s="50"/>
    </row>
    <row r="6" spans="1:9" s="1" customFormat="1" ht="24.75" customHeight="1">
      <c r="A6" s="40"/>
      <c r="B6" s="16"/>
      <c r="C6" s="16"/>
      <c r="D6" s="4"/>
      <c r="E6" s="4"/>
      <c r="F6" s="9"/>
      <c r="G6" s="9"/>
      <c r="H6" s="9"/>
      <c r="I6" s="50"/>
    </row>
    <row r="7" spans="1:9" s="1" customFormat="1" ht="24.75" customHeight="1">
      <c r="A7" s="40"/>
      <c r="B7" s="16"/>
      <c r="C7" s="16"/>
      <c r="D7" s="4"/>
      <c r="E7" s="4"/>
      <c r="F7" s="9"/>
      <c r="G7" s="9"/>
      <c r="H7" s="9"/>
      <c r="I7" s="50"/>
    </row>
    <row r="8" spans="1:9" s="1" customFormat="1" ht="12.75">
      <c r="A8" s="11"/>
      <c r="B8" s="12" t="s">
        <v>16</v>
      </c>
      <c r="C8" s="16"/>
      <c r="D8" s="4"/>
      <c r="E8" s="4"/>
      <c r="F8" s="13">
        <f>SUM(F5:F7)</f>
        <v>0</v>
      </c>
      <c r="G8" s="13">
        <f>SUM(G5:G7)</f>
        <v>0</v>
      </c>
      <c r="H8" s="13">
        <f>SUM(H5:H7)</f>
        <v>0</v>
      </c>
      <c r="I8" s="14">
        <f>F8+G8</f>
        <v>0</v>
      </c>
    </row>
    <row r="9" spans="1:9" s="1" customFormat="1" ht="12.75">
      <c r="A9" s="11"/>
      <c r="B9" s="17" t="s">
        <v>17</v>
      </c>
      <c r="C9" s="4"/>
      <c r="D9" s="4"/>
      <c r="E9" s="4"/>
      <c r="F9" s="18">
        <f>F8</f>
        <v>0</v>
      </c>
      <c r="G9" s="18">
        <f>G8</f>
        <v>0</v>
      </c>
      <c r="H9" s="18">
        <f>H8</f>
        <v>0</v>
      </c>
      <c r="I9" s="19">
        <f>F9+G9</f>
        <v>0</v>
      </c>
    </row>
    <row r="10" spans="1:9" ht="12.75">
      <c r="A10" s="11"/>
      <c r="B10" s="4"/>
      <c r="C10" s="5" t="s">
        <v>18</v>
      </c>
      <c r="D10" s="4"/>
      <c r="E10" s="4"/>
      <c r="F10" s="4"/>
      <c r="G10" s="4"/>
      <c r="H10" s="4"/>
      <c r="I10" s="20"/>
    </row>
    <row r="11" spans="1:9" ht="12.75">
      <c r="A11" s="11"/>
      <c r="B11" s="7" t="s">
        <v>19</v>
      </c>
      <c r="C11" s="4"/>
      <c r="D11" s="4"/>
      <c r="E11" s="4"/>
      <c r="F11" s="4"/>
      <c r="G11" s="4"/>
      <c r="H11" s="4"/>
      <c r="I11" s="20"/>
    </row>
    <row r="12" spans="1:9" ht="12.75">
      <c r="A12" s="40"/>
      <c r="B12" s="8"/>
      <c r="C12" s="8"/>
      <c r="D12" s="4"/>
      <c r="E12" s="4"/>
      <c r="F12" s="9"/>
      <c r="G12" s="4"/>
      <c r="H12" s="9"/>
      <c r="I12" s="20"/>
    </row>
    <row r="13" spans="1:9" ht="12.75">
      <c r="A13" s="40"/>
      <c r="B13" s="8"/>
      <c r="C13" s="8"/>
      <c r="D13" s="4"/>
      <c r="E13" s="4"/>
      <c r="F13" s="9"/>
      <c r="G13" s="9"/>
      <c r="H13" s="9"/>
      <c r="I13" s="66"/>
    </row>
    <row r="14" spans="1:9" ht="12.75">
      <c r="A14" s="22"/>
      <c r="B14" s="23" t="s">
        <v>20</v>
      </c>
      <c r="C14" s="24"/>
      <c r="D14" s="24"/>
      <c r="E14" s="24"/>
      <c r="F14" s="25">
        <f>SUM(F12:F13)</f>
        <v>0</v>
      </c>
      <c r="G14" s="25">
        <f>SUM(G12:G13)</f>
        <v>0</v>
      </c>
      <c r="H14" s="25">
        <f>SUM(H12:H13)</f>
        <v>0</v>
      </c>
      <c r="I14" s="14">
        <f>F14+G14</f>
        <v>0</v>
      </c>
    </row>
    <row r="15" spans="1:9" ht="12.75" customHeight="1">
      <c r="A15" s="22"/>
      <c r="B15" s="26" t="s">
        <v>77</v>
      </c>
      <c r="C15" s="24"/>
      <c r="D15" s="24"/>
      <c r="E15" s="24"/>
      <c r="F15" s="25"/>
      <c r="G15" s="25"/>
      <c r="H15" s="25"/>
      <c r="I15" s="14"/>
    </row>
    <row r="16" spans="1:9" ht="12.75">
      <c r="A16" s="65"/>
      <c r="B16" s="53"/>
      <c r="C16" s="16"/>
      <c r="D16" s="4"/>
      <c r="E16" s="24"/>
      <c r="F16" s="27"/>
      <c r="G16" s="27"/>
      <c r="H16" s="27"/>
      <c r="I16" s="14"/>
    </row>
    <row r="17" spans="1:9" s="1" customFormat="1" ht="12.75">
      <c r="A17" s="11"/>
      <c r="B17" s="12" t="s">
        <v>78</v>
      </c>
      <c r="C17" s="16"/>
      <c r="D17" s="4"/>
      <c r="E17" s="4"/>
      <c r="F17" s="13">
        <f>SUM(F16:F16)</f>
        <v>0</v>
      </c>
      <c r="G17" s="13">
        <f>SUM(G16:G16)</f>
        <v>0</v>
      </c>
      <c r="H17" s="13">
        <f>SUM(H16:H16)</f>
        <v>0</v>
      </c>
      <c r="I17" s="14">
        <f>F17+G17</f>
        <v>0</v>
      </c>
    </row>
    <row r="18" spans="1:9" s="1" customFormat="1" ht="12.75">
      <c r="A18" s="11"/>
      <c r="B18" s="7" t="s">
        <v>88</v>
      </c>
      <c r="C18" s="16"/>
      <c r="D18" s="4"/>
      <c r="E18" s="4"/>
      <c r="F18" s="13"/>
      <c r="G18" s="13"/>
      <c r="H18" s="13"/>
      <c r="I18" s="14"/>
    </row>
    <row r="19" spans="1:9" s="1" customFormat="1" ht="12.75">
      <c r="A19" s="40"/>
      <c r="B19" s="16"/>
      <c r="C19" s="16"/>
      <c r="D19" s="4"/>
      <c r="E19" s="4"/>
      <c r="F19" s="9"/>
      <c r="G19" s="9"/>
      <c r="H19" s="9"/>
      <c r="I19" s="14"/>
    </row>
    <row r="20" spans="1:9" s="1" customFormat="1" ht="12.75">
      <c r="A20" s="11"/>
      <c r="B20" s="12" t="s">
        <v>89</v>
      </c>
      <c r="C20" s="16"/>
      <c r="D20" s="4"/>
      <c r="E20" s="4"/>
      <c r="F20" s="13">
        <f>SUM(F19:F19)</f>
        <v>0</v>
      </c>
      <c r="G20" s="13">
        <f>SUM(G19:G19)</f>
        <v>0</v>
      </c>
      <c r="H20" s="13">
        <f>SUM(H19:H19)</f>
        <v>0</v>
      </c>
      <c r="I20" s="14">
        <f>F20+G20</f>
        <v>0</v>
      </c>
    </row>
    <row r="21" spans="1:9" ht="12.75">
      <c r="A21" s="11"/>
      <c r="B21" s="17" t="s">
        <v>21</v>
      </c>
      <c r="C21" s="4"/>
      <c r="D21" s="4"/>
      <c r="E21" s="4"/>
      <c r="F21" s="18">
        <f>F20+F17+F14</f>
        <v>0</v>
      </c>
      <c r="G21" s="18">
        <f>G20+G17+G14</f>
        <v>0</v>
      </c>
      <c r="H21" s="18">
        <f>H20+H17+H14</f>
        <v>0</v>
      </c>
      <c r="I21" s="19">
        <f>F21+G21</f>
        <v>0</v>
      </c>
    </row>
    <row r="22" spans="1:9" ht="12.75">
      <c r="A22" s="11"/>
      <c r="B22" s="17"/>
      <c r="C22" s="5" t="s">
        <v>36</v>
      </c>
      <c r="D22" s="4"/>
      <c r="E22" s="4"/>
      <c r="F22" s="18"/>
      <c r="G22" s="18"/>
      <c r="H22" s="18"/>
      <c r="I22" s="19"/>
    </row>
    <row r="23" spans="1:9" ht="12.75">
      <c r="A23" s="11"/>
      <c r="B23" s="7" t="s">
        <v>37</v>
      </c>
      <c r="C23" s="4"/>
      <c r="D23" s="4"/>
      <c r="E23" s="4"/>
      <c r="F23" s="18"/>
      <c r="G23" s="18"/>
      <c r="H23" s="18"/>
      <c r="I23" s="19"/>
    </row>
    <row r="24" spans="1:9" ht="12.75">
      <c r="A24" s="40"/>
      <c r="B24" s="16"/>
      <c r="C24" s="4"/>
      <c r="D24" s="4"/>
      <c r="E24" s="4"/>
      <c r="F24" s="9"/>
      <c r="G24" s="9"/>
      <c r="H24" s="9"/>
      <c r="I24" s="19"/>
    </row>
    <row r="25" spans="1:9" ht="12.75">
      <c r="A25" s="40"/>
      <c r="B25" s="16"/>
      <c r="C25" s="8"/>
      <c r="D25" s="4"/>
      <c r="E25" s="4"/>
      <c r="F25" s="9"/>
      <c r="G25" s="9"/>
      <c r="H25" s="9"/>
      <c r="I25" s="10"/>
    </row>
    <row r="26" spans="1:9" ht="12.75">
      <c r="A26" s="40"/>
      <c r="B26" s="16"/>
      <c r="C26" s="8"/>
      <c r="D26" s="4"/>
      <c r="E26" s="4"/>
      <c r="F26" s="9"/>
      <c r="G26" s="9"/>
      <c r="H26" s="9"/>
      <c r="I26" s="10"/>
    </row>
    <row r="27" spans="1:9" ht="12.75">
      <c r="A27" s="11"/>
      <c r="B27" s="12" t="s">
        <v>38</v>
      </c>
      <c r="C27" s="4"/>
      <c r="D27" s="4"/>
      <c r="E27" s="4"/>
      <c r="F27" s="13">
        <f>SUM(F24:F26)</f>
        <v>0</v>
      </c>
      <c r="G27" s="13">
        <f>SUM(G24:G26)</f>
        <v>0</v>
      </c>
      <c r="H27" s="13">
        <f>SUM(H24:H26)</f>
        <v>0</v>
      </c>
      <c r="I27" s="14">
        <f>F27+G27</f>
        <v>0</v>
      </c>
    </row>
    <row r="28" spans="1:9" ht="12.75">
      <c r="A28" s="11"/>
      <c r="B28" s="7" t="s">
        <v>39</v>
      </c>
      <c r="C28" s="4"/>
      <c r="D28" s="4"/>
      <c r="E28" s="4"/>
      <c r="F28" s="18"/>
      <c r="G28" s="18"/>
      <c r="H28" s="18"/>
      <c r="I28" s="19"/>
    </row>
    <row r="29" spans="1:9" ht="12.75">
      <c r="A29" s="40"/>
      <c r="B29" s="16"/>
      <c r="C29" s="8"/>
      <c r="D29" s="4"/>
      <c r="E29" s="4"/>
      <c r="F29" s="9"/>
      <c r="G29" s="9"/>
      <c r="H29" s="9"/>
      <c r="I29" s="10"/>
    </row>
    <row r="30" spans="1:9" ht="12.75">
      <c r="A30" s="40"/>
      <c r="B30" s="16"/>
      <c r="C30" s="8"/>
      <c r="D30" s="4"/>
      <c r="E30" s="4"/>
      <c r="F30" s="9"/>
      <c r="G30" s="9"/>
      <c r="H30" s="9"/>
      <c r="I30" s="10"/>
    </row>
    <row r="31" spans="1:9" ht="12.75">
      <c r="A31" s="11"/>
      <c r="B31" s="12" t="s">
        <v>40</v>
      </c>
      <c r="C31" s="4"/>
      <c r="D31" s="4"/>
      <c r="E31" s="4"/>
      <c r="F31" s="13">
        <f>SUM(F29:F30)</f>
        <v>0</v>
      </c>
      <c r="G31" s="13">
        <f>SUM(G29:G30)</f>
        <v>0</v>
      </c>
      <c r="H31" s="13">
        <f>SUM(H29:H30)</f>
        <v>0</v>
      </c>
      <c r="I31" s="14">
        <f>F31+G31</f>
        <v>0</v>
      </c>
    </row>
    <row r="32" spans="1:9" ht="12.75">
      <c r="A32" s="11"/>
      <c r="B32" s="17" t="s">
        <v>57</v>
      </c>
      <c r="C32" s="4"/>
      <c r="D32" s="4"/>
      <c r="E32" s="4"/>
      <c r="F32" s="18">
        <f>F31+F27</f>
        <v>0</v>
      </c>
      <c r="G32" s="18">
        <f>G31+G27</f>
        <v>0</v>
      </c>
      <c r="H32" s="18">
        <f>H31+H27</f>
        <v>0</v>
      </c>
      <c r="I32" s="19">
        <f>F32+G32</f>
        <v>0</v>
      </c>
    </row>
    <row r="33" spans="1:9" ht="15.75">
      <c r="A33" s="11"/>
      <c r="B33" s="28" t="s">
        <v>22</v>
      </c>
      <c r="C33" s="29"/>
      <c r="D33" s="4"/>
      <c r="E33" s="4"/>
      <c r="F33" s="30">
        <f>F32+F21+F9</f>
        <v>0</v>
      </c>
      <c r="G33" s="30">
        <f>G32+G21+G9</f>
        <v>0</v>
      </c>
      <c r="H33" s="30">
        <f>H32+H21+H9</f>
        <v>0</v>
      </c>
      <c r="I33" s="30">
        <f>I32+I21+I9</f>
        <v>0</v>
      </c>
    </row>
    <row r="34" spans="1:9" ht="15.75">
      <c r="A34" s="32"/>
      <c r="B34" s="33" t="s">
        <v>23</v>
      </c>
      <c r="C34" s="67" t="s">
        <v>24</v>
      </c>
      <c r="D34" s="32"/>
      <c r="E34" s="32"/>
      <c r="F34" s="165">
        <f>F33+G33</f>
        <v>0</v>
      </c>
      <c r="G34" s="166"/>
      <c r="H34" s="34">
        <f>H33*1.3</f>
        <v>0</v>
      </c>
      <c r="I34" s="32"/>
    </row>
    <row r="35" spans="1:9" s="58" customFormat="1" ht="15.75">
      <c r="A35" s="54"/>
      <c r="B35" s="55"/>
      <c r="C35" s="54"/>
      <c r="D35" s="54"/>
      <c r="E35" s="54"/>
      <c r="F35" s="56"/>
      <c r="G35" s="56"/>
      <c r="H35" s="57"/>
      <c r="I35" s="54"/>
    </row>
    <row r="36" spans="1:9" ht="12.75">
      <c r="A36" s="167" t="s">
        <v>43</v>
      </c>
      <c r="B36" s="167"/>
      <c r="C36" s="167"/>
      <c r="D36" s="167"/>
      <c r="E36" s="167"/>
      <c r="F36" s="167"/>
      <c r="G36" s="167"/>
      <c r="H36" s="167"/>
      <c r="I36" s="167"/>
    </row>
    <row r="37" spans="1:9" ht="12.75">
      <c r="A37" s="167" t="s">
        <v>58</v>
      </c>
      <c r="B37" s="167"/>
      <c r="C37" s="167"/>
      <c r="D37" s="167"/>
      <c r="E37" s="167"/>
      <c r="F37" s="167"/>
      <c r="G37" s="167"/>
      <c r="H37" s="167"/>
      <c r="I37" s="167"/>
    </row>
    <row r="41" spans="1:9" ht="12.75">
      <c r="A41" s="163" t="s">
        <v>79</v>
      </c>
      <c r="B41" s="163"/>
      <c r="C41" s="163"/>
      <c r="D41" s="163"/>
      <c r="E41" s="163"/>
      <c r="F41" s="163"/>
      <c r="G41" s="163"/>
      <c r="H41" s="163"/>
      <c r="I41" s="163"/>
    </row>
  </sheetData>
  <sheetProtection/>
  <mergeCells count="5">
    <mergeCell ref="A41:I41"/>
    <mergeCell ref="A1:I1"/>
    <mergeCell ref="F34:G34"/>
    <mergeCell ref="A36:I36"/>
    <mergeCell ref="A37:I37"/>
  </mergeCells>
  <printOptions/>
  <pageMargins left="0.3937007874015748" right="0.1968503937007874" top="0.3937007874015748" bottom="0.3937007874015748" header="0.3937007874015748" footer="0.1968503937007874"/>
  <pageSetup horizontalDpi="600" verticalDpi="600" orientation="landscape" paperSize="9" r:id="rId1"/>
  <headerFooter alignWithMargins="0">
    <oddFooter>&amp;L&amp;B Конфиденциально&amp;B&amp;C&amp;D&amp;RСтраница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zoomScalePageLayoutView="0" workbookViewId="0" topLeftCell="A1">
      <selection activeCell="A1" sqref="A1:I1"/>
    </sheetView>
  </sheetViews>
  <sheetFormatPr defaultColWidth="9.140625" defaultRowHeight="12.75"/>
  <cols>
    <col min="1" max="1" width="7.28125" style="0" customWidth="1"/>
    <col min="2" max="3" width="31.421875" style="0" customWidth="1"/>
    <col min="4" max="5" width="7.28125" style="0" customWidth="1"/>
    <col min="6" max="7" width="14.7109375" style="0" customWidth="1"/>
    <col min="8" max="8" width="8.57421875" style="0" customWidth="1"/>
    <col min="9" max="9" width="18.28125" style="0" customWidth="1"/>
  </cols>
  <sheetData>
    <row r="1" spans="1:9" s="1" customFormat="1" ht="24.75" customHeight="1">
      <c r="A1" s="179" t="s">
        <v>267</v>
      </c>
      <c r="B1" s="179"/>
      <c r="C1" s="179"/>
      <c r="D1" s="179"/>
      <c r="E1" s="179"/>
      <c r="F1" s="179"/>
      <c r="G1" s="179"/>
      <c r="H1" s="179"/>
      <c r="I1" s="179"/>
    </row>
    <row r="2" spans="1:9" s="6" customFormat="1" ht="12.75" customHeight="1">
      <c r="A2" s="180" t="s">
        <v>90</v>
      </c>
      <c r="B2" s="180" t="s">
        <v>1</v>
      </c>
      <c r="C2" s="180" t="s">
        <v>91</v>
      </c>
      <c r="D2" s="176" t="s">
        <v>92</v>
      </c>
      <c r="E2" s="180" t="s">
        <v>4</v>
      </c>
      <c r="F2" s="176" t="s">
        <v>93</v>
      </c>
      <c r="G2" s="176" t="s">
        <v>94</v>
      </c>
      <c r="H2" s="176" t="s">
        <v>95</v>
      </c>
      <c r="I2" s="180" t="s">
        <v>8</v>
      </c>
    </row>
    <row r="3" spans="1:9" s="6" customFormat="1" ht="12.75">
      <c r="A3" s="180"/>
      <c r="B3" s="180"/>
      <c r="C3" s="180"/>
      <c r="D3" s="176"/>
      <c r="E3" s="180"/>
      <c r="F3" s="176"/>
      <c r="G3" s="176"/>
      <c r="H3" s="176"/>
      <c r="I3" s="180"/>
    </row>
    <row r="4" spans="1:9" s="6" customFormat="1" ht="12.75">
      <c r="A4" s="180"/>
      <c r="B4" s="180"/>
      <c r="C4" s="180"/>
      <c r="D4" s="176"/>
      <c r="E4" s="180"/>
      <c r="F4" s="176"/>
      <c r="G4" s="176"/>
      <c r="H4" s="176"/>
      <c r="I4" s="180"/>
    </row>
    <row r="5" spans="1:3" s="6" customFormat="1" ht="12.75">
      <c r="A5" s="10"/>
      <c r="C5" s="71" t="s">
        <v>9</v>
      </c>
    </row>
    <row r="6" spans="1:2" s="6" customFormat="1" ht="12.75">
      <c r="A6" s="10"/>
      <c r="B6" s="3" t="s">
        <v>98</v>
      </c>
    </row>
    <row r="7" spans="1:9" s="6" customFormat="1" ht="12.75">
      <c r="A7" s="10"/>
      <c r="C7" s="41"/>
      <c r="I7" s="41"/>
    </row>
    <row r="8" spans="1:9" s="6" customFormat="1" ht="12.75">
      <c r="A8" s="10"/>
      <c r="B8" s="14" t="s">
        <v>99</v>
      </c>
      <c r="G8" s="6">
        <f>SUM(G7)</f>
        <v>0</v>
      </c>
      <c r="H8" s="6">
        <f>SUM(H7)</f>
        <v>0</v>
      </c>
      <c r="I8" s="6">
        <v>0</v>
      </c>
    </row>
    <row r="9" spans="1:9" s="6" customFormat="1" ht="12.75">
      <c r="A9" s="10"/>
      <c r="B9" s="71" t="s">
        <v>13</v>
      </c>
      <c r="F9" s="14">
        <f>F8</f>
        <v>0</v>
      </c>
      <c r="G9" s="19">
        <f>SUM(G8)</f>
        <v>0</v>
      </c>
      <c r="H9" s="19">
        <f>SUM(H8)</f>
        <v>0</v>
      </c>
      <c r="I9" s="19">
        <f>F9+G9</f>
        <v>0</v>
      </c>
    </row>
    <row r="10" s="6" customFormat="1" ht="12.75">
      <c r="C10" s="71" t="s">
        <v>14</v>
      </c>
    </row>
    <row r="11" spans="1:2" s="6" customFormat="1" ht="12.75">
      <c r="A11" s="10"/>
      <c r="B11" s="3" t="s">
        <v>96</v>
      </c>
    </row>
    <row r="12" s="6" customFormat="1" ht="12.75">
      <c r="A12" s="72"/>
    </row>
    <row r="13" spans="1:9" s="14" customFormat="1" ht="12.75">
      <c r="A13" s="3"/>
      <c r="B13" s="14" t="s">
        <v>97</v>
      </c>
      <c r="F13" s="14">
        <f>SUM(F12)</f>
        <v>0</v>
      </c>
      <c r="H13" s="14">
        <f>SUM(H12)</f>
        <v>0</v>
      </c>
      <c r="I13" s="14">
        <f>F13*G13</f>
        <v>0</v>
      </c>
    </row>
    <row r="14" spans="1:9" s="6" customFormat="1" ht="12.75">
      <c r="A14" s="10"/>
      <c r="B14" s="71" t="s">
        <v>17</v>
      </c>
      <c r="F14" s="19">
        <f>SUM(F13)</f>
        <v>0</v>
      </c>
      <c r="H14" s="19">
        <f>SUM(H13)</f>
        <v>0</v>
      </c>
      <c r="I14" s="19">
        <f>F14+G14</f>
        <v>0</v>
      </c>
    </row>
    <row r="15" spans="1:9" s="6" customFormat="1" ht="12.75">
      <c r="A15" s="10"/>
      <c r="C15" s="71" t="s">
        <v>18</v>
      </c>
      <c r="I15" s="19"/>
    </row>
    <row r="16" spans="1:2" s="6" customFormat="1" ht="12.75">
      <c r="A16" s="10"/>
      <c r="B16" s="3" t="s">
        <v>100</v>
      </c>
    </row>
    <row r="17" spans="1:9" s="6" customFormat="1" ht="12.75">
      <c r="A17" s="72"/>
      <c r="I17" s="41"/>
    </row>
    <row r="18" spans="1:9" s="6" customFormat="1" ht="12.75">
      <c r="A18" s="72"/>
      <c r="C18" s="73"/>
      <c r="I18" s="41"/>
    </row>
    <row r="19" spans="1:9" s="6" customFormat="1" ht="12.75">
      <c r="A19" s="10"/>
      <c r="B19" s="14" t="s">
        <v>114</v>
      </c>
      <c r="C19" s="10"/>
      <c r="F19" s="6">
        <f>SUM(F17:F18)</f>
        <v>0</v>
      </c>
      <c r="H19" s="6">
        <f>SUM(H17:H18)</f>
        <v>0</v>
      </c>
      <c r="I19" s="41">
        <f>F19+G19</f>
        <v>0</v>
      </c>
    </row>
    <row r="20" spans="1:9" s="6" customFormat="1" ht="12.75">
      <c r="A20" s="10"/>
      <c r="B20" s="71" t="s">
        <v>101</v>
      </c>
      <c r="F20" s="19">
        <f>SUM(F17:F18)</f>
        <v>0</v>
      </c>
      <c r="H20" s="19">
        <f>SUM(H17:H18)</f>
        <v>0</v>
      </c>
      <c r="I20" s="19">
        <f>F20+G20</f>
        <v>0</v>
      </c>
    </row>
    <row r="21" spans="1:3" s="6" customFormat="1" ht="12.75">
      <c r="A21" s="10"/>
      <c r="C21" s="71" t="s">
        <v>116</v>
      </c>
    </row>
    <row r="22" spans="1:2" s="6" customFormat="1" ht="12.75">
      <c r="A22" s="10"/>
      <c r="B22" s="14" t="s">
        <v>102</v>
      </c>
    </row>
    <row r="23" spans="1:9" s="6" customFormat="1" ht="12.75">
      <c r="A23" s="10"/>
      <c r="C23" s="41"/>
      <c r="I23" s="41"/>
    </row>
    <row r="24" spans="1:9" s="6" customFormat="1" ht="12.75">
      <c r="A24" s="10"/>
      <c r="B24" s="14" t="s">
        <v>105</v>
      </c>
      <c r="C24" s="41"/>
      <c r="F24" s="6">
        <f>SUM(E24)</f>
        <v>0</v>
      </c>
      <c r="G24" s="6">
        <f>SUM(F24)</f>
        <v>0</v>
      </c>
      <c r="H24" s="6">
        <f>SUM(G24)</f>
        <v>0</v>
      </c>
      <c r="I24" s="6">
        <f>F24+G24</f>
        <v>0</v>
      </c>
    </row>
    <row r="25" spans="1:9" s="6" customFormat="1" ht="12.75">
      <c r="A25" s="10"/>
      <c r="B25" s="71" t="s">
        <v>103</v>
      </c>
      <c r="F25" s="19">
        <f>F24</f>
        <v>0</v>
      </c>
      <c r="G25" s="19">
        <f>G24</f>
        <v>0</v>
      </c>
      <c r="H25" s="19">
        <f>H24</f>
        <v>0</v>
      </c>
      <c r="I25" s="19">
        <f>F25+G25</f>
        <v>0</v>
      </c>
    </row>
    <row r="26" spans="1:9" s="6" customFormat="1" ht="12.75">
      <c r="A26" s="10"/>
      <c r="B26" s="71"/>
      <c r="C26" s="71" t="s">
        <v>106</v>
      </c>
      <c r="F26" s="19"/>
      <c r="G26" s="19"/>
      <c r="H26" s="19"/>
      <c r="I26" s="19"/>
    </row>
    <row r="27" spans="1:9" s="6" customFormat="1" ht="12.75">
      <c r="A27" s="10"/>
      <c r="B27" s="3" t="s">
        <v>107</v>
      </c>
      <c r="F27" s="19"/>
      <c r="G27" s="19"/>
      <c r="H27" s="19"/>
      <c r="I27" s="19"/>
    </row>
    <row r="28" spans="1:7" s="6" customFormat="1" ht="12.75">
      <c r="A28" s="72"/>
      <c r="B28" s="73"/>
      <c r="G28" s="19"/>
    </row>
    <row r="29" spans="1:7" s="6" customFormat="1" ht="12.75">
      <c r="A29" s="72"/>
      <c r="B29" s="73"/>
      <c r="G29" s="19"/>
    </row>
    <row r="30" spans="1:9" s="6" customFormat="1" ht="12.75">
      <c r="A30" s="72"/>
      <c r="B30" s="73"/>
      <c r="C30" s="41"/>
      <c r="F30" s="19"/>
      <c r="I30" s="19"/>
    </row>
    <row r="31" spans="1:9" s="14" customFormat="1" ht="12.75">
      <c r="A31" s="3"/>
      <c r="B31" s="75" t="s">
        <v>109</v>
      </c>
      <c r="C31" s="78"/>
      <c r="F31" s="14">
        <f>SUM(F28:F30)</f>
        <v>0</v>
      </c>
      <c r="G31" s="14">
        <f>SUM(G28:G30)</f>
        <v>0</v>
      </c>
      <c r="H31" s="14">
        <f>SUM(H28:H30)</f>
        <v>0</v>
      </c>
      <c r="I31" s="14">
        <f>F31+G31</f>
        <v>0</v>
      </c>
    </row>
    <row r="32" spans="1:9" s="6" customFormat="1" ht="12.75">
      <c r="A32" s="10"/>
      <c r="B32" s="3" t="s">
        <v>110</v>
      </c>
      <c r="C32" s="41"/>
      <c r="F32" s="19"/>
      <c r="G32" s="19"/>
      <c r="H32" s="19"/>
      <c r="I32" s="19"/>
    </row>
    <row r="33" spans="1:7" s="6" customFormat="1" ht="12.75">
      <c r="A33" s="72"/>
      <c r="B33" s="73"/>
      <c r="G33" s="19"/>
    </row>
    <row r="34" spans="1:7" s="6" customFormat="1" ht="12.75">
      <c r="A34" s="72"/>
      <c r="B34" s="73"/>
      <c r="C34" s="73"/>
      <c r="G34" s="19"/>
    </row>
    <row r="35" spans="1:9" s="14" customFormat="1" ht="12.75">
      <c r="A35" s="3"/>
      <c r="B35" s="76" t="s">
        <v>111</v>
      </c>
      <c r="C35" s="78"/>
      <c r="F35" s="77">
        <f>SUM(F33:F34)</f>
        <v>0</v>
      </c>
      <c r="G35" s="77">
        <f>SUM(G33:G34)</f>
        <v>0</v>
      </c>
      <c r="H35" s="14">
        <f>SUM(H33:H34)</f>
        <v>0</v>
      </c>
      <c r="I35" s="14">
        <f>F35+G35</f>
        <v>0</v>
      </c>
    </row>
    <row r="36" spans="1:9" s="6" customFormat="1" ht="12.75">
      <c r="A36" s="10"/>
      <c r="B36" s="3" t="s">
        <v>112</v>
      </c>
      <c r="C36" s="41"/>
      <c r="F36" s="14"/>
      <c r="G36" s="19"/>
      <c r="H36" s="14"/>
      <c r="I36" s="19"/>
    </row>
    <row r="37" spans="1:8" s="6" customFormat="1" ht="12.75">
      <c r="A37" s="72"/>
      <c r="B37" s="73"/>
      <c r="C37" s="10"/>
      <c r="G37" s="19"/>
      <c r="H37" s="14"/>
    </row>
    <row r="38" spans="2:9" s="6" customFormat="1" ht="12.75">
      <c r="B38" s="76" t="s">
        <v>113</v>
      </c>
      <c r="C38" s="41"/>
      <c r="F38" s="6">
        <f>SUM(F37)</f>
        <v>0</v>
      </c>
      <c r="G38" s="19"/>
      <c r="H38" s="14">
        <f>SUM(H37)</f>
        <v>0</v>
      </c>
      <c r="I38" s="6">
        <f>F38+G38</f>
        <v>0</v>
      </c>
    </row>
    <row r="39" spans="2:9" s="6" customFormat="1" ht="12.75">
      <c r="B39" s="71" t="s">
        <v>108</v>
      </c>
      <c r="C39" s="41"/>
      <c r="F39" s="19">
        <f>F38+F35+F31</f>
        <v>0</v>
      </c>
      <c r="G39" s="19">
        <f>G38+G35+G31</f>
        <v>0</v>
      </c>
      <c r="H39" s="19">
        <f>H38+H35+H31</f>
        <v>0</v>
      </c>
      <c r="I39" s="19">
        <f>F39+G39</f>
        <v>0</v>
      </c>
    </row>
    <row r="40" spans="2:8" s="31" customFormat="1" ht="15.75">
      <c r="B40" s="31" t="s">
        <v>104</v>
      </c>
      <c r="F40" s="31">
        <f>F39+F25+F20+F14+F9</f>
        <v>0</v>
      </c>
      <c r="G40" s="31">
        <f>G39+G25+G20+G14+G9</f>
        <v>0</v>
      </c>
      <c r="H40" s="31">
        <f>H39+H25+H20+H14+H9</f>
        <v>0</v>
      </c>
    </row>
    <row r="41" spans="2:9" s="74" customFormat="1" ht="18.75">
      <c r="B41" s="74" t="s">
        <v>23</v>
      </c>
      <c r="C41" s="74" t="s">
        <v>24</v>
      </c>
      <c r="D41" s="177"/>
      <c r="E41" s="178"/>
      <c r="F41" s="177">
        <f>F40+G40</f>
        <v>0</v>
      </c>
      <c r="G41" s="178"/>
      <c r="H41" s="74">
        <f>H40*1.3</f>
        <v>0</v>
      </c>
      <c r="I41" s="74">
        <f>I25+I20+I9+I14+I39</f>
        <v>0</v>
      </c>
    </row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</sheetData>
  <sheetProtection/>
  <mergeCells count="12">
    <mergeCell ref="E2:E4"/>
    <mergeCell ref="F2:F4"/>
    <mergeCell ref="G2:G4"/>
    <mergeCell ref="D41:E41"/>
    <mergeCell ref="H2:H4"/>
    <mergeCell ref="A1:I1"/>
    <mergeCell ref="I2:I4"/>
    <mergeCell ref="F41:G41"/>
    <mergeCell ref="A2:A4"/>
    <mergeCell ref="B2:B4"/>
    <mergeCell ref="C2:C4"/>
    <mergeCell ref="D2:D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A2" sqref="A1:I16384"/>
    </sheetView>
  </sheetViews>
  <sheetFormatPr defaultColWidth="9.140625" defaultRowHeight="12.75"/>
  <cols>
    <col min="1" max="1" width="5.421875" style="162" customWidth="1"/>
    <col min="2" max="2" width="33.140625" style="162" customWidth="1"/>
    <col min="3" max="3" width="29.57421875" style="162" customWidth="1"/>
    <col min="4" max="4" width="6.28125" style="162" customWidth="1"/>
    <col min="5" max="5" width="7.28125" style="162" customWidth="1"/>
    <col min="6" max="7" width="11.00390625" style="162" customWidth="1"/>
    <col min="8" max="8" width="8.57421875" style="162" customWidth="1"/>
    <col min="9" max="9" width="20.00390625" style="162" customWidth="1"/>
  </cols>
  <sheetData>
    <row r="1" spans="1:9" s="1" customFormat="1" ht="26.25" customHeight="1">
      <c r="A1" s="182" t="s">
        <v>423</v>
      </c>
      <c r="B1" s="182"/>
      <c r="C1" s="182"/>
      <c r="D1" s="182"/>
      <c r="E1" s="182"/>
      <c r="F1" s="182"/>
      <c r="G1" s="182"/>
      <c r="H1" s="182"/>
      <c r="I1" s="182"/>
    </row>
    <row r="2" spans="1:9" s="70" customFormat="1" ht="42.75">
      <c r="A2" s="108" t="s">
        <v>0</v>
      </c>
      <c r="B2" s="109" t="s">
        <v>1</v>
      </c>
      <c r="C2" s="109" t="s">
        <v>2</v>
      </c>
      <c r="D2" s="108" t="s">
        <v>3</v>
      </c>
      <c r="E2" s="109" t="s">
        <v>4</v>
      </c>
      <c r="F2" s="108" t="s">
        <v>5</v>
      </c>
      <c r="G2" s="108" t="s">
        <v>6</v>
      </c>
      <c r="H2" s="108" t="s">
        <v>7</v>
      </c>
      <c r="I2" s="108" t="s">
        <v>8</v>
      </c>
    </row>
    <row r="3" spans="1:9" s="1" customFormat="1" ht="12.75">
      <c r="A3" s="110"/>
      <c r="B3" s="110"/>
      <c r="C3" s="111" t="s">
        <v>9</v>
      </c>
      <c r="D3" s="110"/>
      <c r="E3" s="110"/>
      <c r="F3" s="110"/>
      <c r="G3" s="110"/>
      <c r="H3" s="110"/>
      <c r="I3" s="112"/>
    </row>
    <row r="4" spans="1:11" s="1" customFormat="1" ht="12.75">
      <c r="A4" s="113"/>
      <c r="B4" s="114" t="s">
        <v>52</v>
      </c>
      <c r="C4" s="111"/>
      <c r="D4" s="110"/>
      <c r="E4" s="110"/>
      <c r="F4" s="110"/>
      <c r="G4" s="110"/>
      <c r="H4" s="110"/>
      <c r="I4" s="112"/>
      <c r="J4"/>
      <c r="K4"/>
    </row>
    <row r="5" spans="1:11" s="1" customFormat="1" ht="12.75">
      <c r="A5" s="115">
        <v>25</v>
      </c>
      <c r="B5" s="116" t="s">
        <v>316</v>
      </c>
      <c r="C5" s="116" t="s">
        <v>317</v>
      </c>
      <c r="D5" s="110" t="s">
        <v>11</v>
      </c>
      <c r="E5" s="110">
        <v>33.12</v>
      </c>
      <c r="F5" s="117"/>
      <c r="G5" s="117">
        <v>24544.41</v>
      </c>
      <c r="H5" s="117">
        <v>126.29</v>
      </c>
      <c r="I5" s="118"/>
      <c r="J5" s="92"/>
      <c r="K5" t="s">
        <v>304</v>
      </c>
    </row>
    <row r="6" spans="1:11" s="1" customFormat="1" ht="12.75">
      <c r="A6" s="115">
        <v>26</v>
      </c>
      <c r="B6" s="116" t="s">
        <v>326</v>
      </c>
      <c r="C6" s="116" t="s">
        <v>327</v>
      </c>
      <c r="D6" s="110" t="s">
        <v>11</v>
      </c>
      <c r="E6" s="110">
        <v>12.5</v>
      </c>
      <c r="F6" s="117"/>
      <c r="G6" s="117">
        <v>13527.56</v>
      </c>
      <c r="H6" s="117">
        <v>9.29</v>
      </c>
      <c r="I6" s="118"/>
      <c r="J6" s="92"/>
      <c r="K6"/>
    </row>
    <row r="7" spans="1:11" s="1" customFormat="1" ht="12.75">
      <c r="A7" s="119">
        <v>60</v>
      </c>
      <c r="B7" s="116" t="s">
        <v>365</v>
      </c>
      <c r="C7" s="116" t="s">
        <v>367</v>
      </c>
      <c r="D7" s="110" t="s">
        <v>11</v>
      </c>
      <c r="E7" s="110">
        <v>106</v>
      </c>
      <c r="F7" s="117"/>
      <c r="G7" s="117">
        <v>26633.39</v>
      </c>
      <c r="H7" s="117"/>
      <c r="I7" s="118"/>
      <c r="J7"/>
      <c r="K7"/>
    </row>
    <row r="8" spans="1:11" s="1" customFormat="1" ht="12.75">
      <c r="A8" s="152">
        <v>82</v>
      </c>
      <c r="B8" s="116" t="s">
        <v>377</v>
      </c>
      <c r="C8" s="116" t="s">
        <v>367</v>
      </c>
      <c r="D8" s="110" t="s">
        <v>11</v>
      </c>
      <c r="E8" s="110">
        <v>10.6</v>
      </c>
      <c r="F8" s="117"/>
      <c r="G8" s="117">
        <v>53400.36</v>
      </c>
      <c r="H8" s="117">
        <v>114.37</v>
      </c>
      <c r="I8" s="118"/>
      <c r="J8" s="93"/>
      <c r="K8" t="s">
        <v>305</v>
      </c>
    </row>
    <row r="9" spans="1:11" s="1" customFormat="1" ht="13.5" customHeight="1">
      <c r="A9" s="152">
        <v>81</v>
      </c>
      <c r="B9" s="116" t="s">
        <v>378</v>
      </c>
      <c r="C9" s="116" t="s">
        <v>422</v>
      </c>
      <c r="D9" s="110" t="s">
        <v>11</v>
      </c>
      <c r="E9" s="110">
        <v>36.4</v>
      </c>
      <c r="F9" s="117"/>
      <c r="G9" s="117">
        <v>17133.38</v>
      </c>
      <c r="H9" s="117">
        <v>67.07</v>
      </c>
      <c r="I9" s="121"/>
      <c r="J9" s="93"/>
      <c r="K9"/>
    </row>
    <row r="10" spans="1:11" s="1" customFormat="1" ht="13.5" customHeight="1">
      <c r="A10" s="152">
        <v>80</v>
      </c>
      <c r="B10" s="116" t="s">
        <v>380</v>
      </c>
      <c r="C10" s="116" t="s">
        <v>367</v>
      </c>
      <c r="D10" s="110" t="s">
        <v>11</v>
      </c>
      <c r="E10" s="110">
        <v>14.2</v>
      </c>
      <c r="F10" s="117"/>
      <c r="G10" s="117">
        <v>49059.23</v>
      </c>
      <c r="H10" s="117">
        <v>97.35</v>
      </c>
      <c r="I10" s="121"/>
      <c r="J10"/>
      <c r="K10"/>
    </row>
    <row r="11" spans="1:11" s="1" customFormat="1" ht="12.75">
      <c r="A11" s="146">
        <v>107</v>
      </c>
      <c r="B11" s="116" t="s">
        <v>407</v>
      </c>
      <c r="C11" s="116" t="s">
        <v>367</v>
      </c>
      <c r="D11" s="110" t="s">
        <v>11</v>
      </c>
      <c r="E11" s="110">
        <v>3.9</v>
      </c>
      <c r="F11" s="117"/>
      <c r="G11" s="117">
        <v>32039.77</v>
      </c>
      <c r="H11" s="117">
        <v>61.77</v>
      </c>
      <c r="I11" s="118"/>
      <c r="J11" s="94"/>
      <c r="K11" t="s">
        <v>306</v>
      </c>
    </row>
    <row r="12" spans="1:11" s="1" customFormat="1" ht="28.5" customHeight="1">
      <c r="A12" s="146">
        <v>138</v>
      </c>
      <c r="B12" s="116" t="s">
        <v>408</v>
      </c>
      <c r="C12" s="116" t="s">
        <v>367</v>
      </c>
      <c r="D12" s="110" t="s">
        <v>11</v>
      </c>
      <c r="E12" s="110">
        <v>3.2</v>
      </c>
      <c r="F12" s="117"/>
      <c r="G12" s="117">
        <v>22880.13</v>
      </c>
      <c r="H12" s="117">
        <v>48.69</v>
      </c>
      <c r="I12" s="121"/>
      <c r="J12" s="94"/>
      <c r="K12"/>
    </row>
    <row r="13" spans="1:11" s="1" customFormat="1" ht="25.5" customHeight="1">
      <c r="A13" s="113"/>
      <c r="B13" s="114" t="s">
        <v>358</v>
      </c>
      <c r="C13" s="116"/>
      <c r="D13" s="110"/>
      <c r="E13" s="110"/>
      <c r="F13" s="117"/>
      <c r="G13" s="117"/>
      <c r="H13" s="117"/>
      <c r="I13" s="121"/>
      <c r="J13" s="95"/>
      <c r="K13" t="s">
        <v>307</v>
      </c>
    </row>
    <row r="14" spans="1:11" s="1" customFormat="1" ht="25.5" customHeight="1">
      <c r="A14" s="119">
        <v>59</v>
      </c>
      <c r="B14" s="116" t="s">
        <v>351</v>
      </c>
      <c r="C14" s="116" t="s">
        <v>354</v>
      </c>
      <c r="D14" s="110" t="s">
        <v>35</v>
      </c>
      <c r="E14" s="110">
        <v>22</v>
      </c>
      <c r="F14" s="117">
        <v>17142.12</v>
      </c>
      <c r="G14" s="117"/>
      <c r="H14" s="117">
        <v>31.69</v>
      </c>
      <c r="I14" s="118"/>
      <c r="J14" s="95"/>
      <c r="K14"/>
    </row>
    <row r="15" spans="1:11" s="1" customFormat="1" ht="21">
      <c r="A15" s="113"/>
      <c r="B15" s="123" t="s">
        <v>415</v>
      </c>
      <c r="C15" s="111"/>
      <c r="D15" s="110"/>
      <c r="E15" s="110"/>
      <c r="F15" s="122">
        <f>SUM(F5:F14)</f>
        <v>17142.12</v>
      </c>
      <c r="G15" s="122">
        <f>SUM(G5:G14)</f>
        <v>239218.23</v>
      </c>
      <c r="H15" s="122">
        <f>SUM(H5:H14)</f>
        <v>556.52</v>
      </c>
      <c r="I15" s="118">
        <f>F15+G15</f>
        <v>256360.35</v>
      </c>
      <c r="J15"/>
      <c r="K15"/>
    </row>
    <row r="16" spans="1:11" s="1" customFormat="1" ht="13.5" customHeight="1">
      <c r="A16" s="113"/>
      <c r="B16" s="114" t="s">
        <v>31</v>
      </c>
      <c r="C16" s="111"/>
      <c r="D16" s="110"/>
      <c r="E16" s="110"/>
      <c r="F16" s="110"/>
      <c r="G16" s="110"/>
      <c r="H16" s="110"/>
      <c r="I16" s="112"/>
      <c r="J16" s="97"/>
      <c r="K16" t="s">
        <v>309</v>
      </c>
    </row>
    <row r="17" spans="1:11" s="1" customFormat="1" ht="12.75">
      <c r="A17" s="115">
        <v>18</v>
      </c>
      <c r="B17" s="116" t="s">
        <v>320</v>
      </c>
      <c r="C17" s="116" t="s">
        <v>321</v>
      </c>
      <c r="D17" s="110" t="s">
        <v>35</v>
      </c>
      <c r="E17" s="110">
        <v>60</v>
      </c>
      <c r="F17" s="117">
        <v>15932.24</v>
      </c>
      <c r="G17" s="117"/>
      <c r="H17" s="117">
        <v>38.24</v>
      </c>
      <c r="I17" s="121"/>
      <c r="J17" s="97"/>
      <c r="K17"/>
    </row>
    <row r="18" spans="1:11" s="1" customFormat="1" ht="12.75">
      <c r="A18" s="115">
        <v>19</v>
      </c>
      <c r="B18" s="116" t="s">
        <v>323</v>
      </c>
      <c r="C18" s="116" t="s">
        <v>324</v>
      </c>
      <c r="D18" s="110" t="s">
        <v>35</v>
      </c>
      <c r="E18" s="110">
        <v>87.9</v>
      </c>
      <c r="F18" s="117">
        <v>41807.9</v>
      </c>
      <c r="G18" s="117"/>
      <c r="H18" s="117">
        <v>222.6</v>
      </c>
      <c r="I18" s="121"/>
      <c r="J18"/>
      <c r="K18"/>
    </row>
    <row r="19" spans="1:11" s="1" customFormat="1" ht="28.5" customHeight="1">
      <c r="A19" s="119">
        <v>106</v>
      </c>
      <c r="B19" s="116" t="s">
        <v>320</v>
      </c>
      <c r="C19" s="116" t="s">
        <v>364</v>
      </c>
      <c r="D19" s="110" t="s">
        <v>35</v>
      </c>
      <c r="E19" s="110">
        <v>76.9</v>
      </c>
      <c r="F19" s="117">
        <v>56507.55</v>
      </c>
      <c r="G19" s="117"/>
      <c r="H19" s="117">
        <v>281.59</v>
      </c>
      <c r="I19" s="112"/>
      <c r="J19" s="98"/>
      <c r="K19" t="s">
        <v>310</v>
      </c>
    </row>
    <row r="20" spans="1:11" s="1" customFormat="1" ht="12.75" customHeight="1">
      <c r="A20" s="152">
        <v>109</v>
      </c>
      <c r="B20" s="116" t="s">
        <v>376</v>
      </c>
      <c r="C20" s="116" t="s">
        <v>366</v>
      </c>
      <c r="D20" s="110" t="s">
        <v>11</v>
      </c>
      <c r="E20" s="110">
        <v>45</v>
      </c>
      <c r="F20" s="117"/>
      <c r="G20" s="117">
        <v>46976.5</v>
      </c>
      <c r="H20" s="117">
        <v>158.63</v>
      </c>
      <c r="I20" s="112"/>
      <c r="J20"/>
      <c r="K20"/>
    </row>
    <row r="21" spans="1:11" s="1" customFormat="1" ht="13.5" customHeight="1">
      <c r="A21" s="113"/>
      <c r="B21" s="114" t="s">
        <v>355</v>
      </c>
      <c r="C21" s="116"/>
      <c r="D21" s="110"/>
      <c r="E21" s="110"/>
      <c r="F21" s="117"/>
      <c r="G21" s="117"/>
      <c r="H21" s="117"/>
      <c r="I21" s="112"/>
      <c r="J21" s="101"/>
      <c r="K21"/>
    </row>
    <row r="22" spans="1:11" s="1" customFormat="1" ht="13.5" customHeight="1">
      <c r="A22" s="119">
        <v>74</v>
      </c>
      <c r="B22" s="116" t="s">
        <v>356</v>
      </c>
      <c r="C22" s="116" t="s">
        <v>357</v>
      </c>
      <c r="D22" s="110" t="s">
        <v>86</v>
      </c>
      <c r="E22" s="110">
        <v>0.22</v>
      </c>
      <c r="F22" s="117">
        <v>20993.27</v>
      </c>
      <c r="G22" s="117"/>
      <c r="H22" s="117">
        <v>53.92</v>
      </c>
      <c r="I22" s="112"/>
      <c r="J22"/>
      <c r="K22"/>
    </row>
    <row r="23" spans="1:11" s="1" customFormat="1" ht="12.75">
      <c r="A23" s="113"/>
      <c r="B23" s="123" t="s">
        <v>33</v>
      </c>
      <c r="C23" s="111"/>
      <c r="D23" s="110"/>
      <c r="E23" s="110"/>
      <c r="F23" s="122">
        <f>SUM(F17:F22)</f>
        <v>135240.96</v>
      </c>
      <c r="G23" s="122">
        <f>SUM(G17:G22)</f>
        <v>46976.5</v>
      </c>
      <c r="H23" s="122">
        <f>SUM(H17:H22)</f>
        <v>754.9799999999999</v>
      </c>
      <c r="I23" s="118">
        <f>F23+G23</f>
        <v>182217.46</v>
      </c>
      <c r="J23"/>
      <c r="K23"/>
    </row>
    <row r="24" spans="1:11" s="1" customFormat="1" ht="12.75">
      <c r="A24" s="113"/>
      <c r="B24" s="114" t="s">
        <v>29</v>
      </c>
      <c r="C24" s="111"/>
      <c r="D24" s="110"/>
      <c r="E24" s="110"/>
      <c r="F24" s="110"/>
      <c r="G24" s="110"/>
      <c r="H24" s="110"/>
      <c r="I24" s="112"/>
      <c r="J24" s="103"/>
      <c r="K24" t="s">
        <v>315</v>
      </c>
    </row>
    <row r="25" spans="1:11" s="1" customFormat="1" ht="12.75">
      <c r="A25" s="115">
        <v>37</v>
      </c>
      <c r="B25" s="116" t="s">
        <v>322</v>
      </c>
      <c r="C25" s="116" t="s">
        <v>319</v>
      </c>
      <c r="D25" s="110" t="s">
        <v>10</v>
      </c>
      <c r="E25" s="110">
        <v>2</v>
      </c>
      <c r="F25" s="117">
        <v>37598.6</v>
      </c>
      <c r="G25" s="117"/>
      <c r="H25" s="117">
        <v>170.08</v>
      </c>
      <c r="I25" s="112"/>
      <c r="J25" s="103"/>
      <c r="K25"/>
    </row>
    <row r="26" spans="1:11" s="1" customFormat="1" ht="12.75" customHeight="1">
      <c r="A26" s="115">
        <v>40</v>
      </c>
      <c r="B26" s="116" t="s">
        <v>325</v>
      </c>
      <c r="C26" s="116" t="s">
        <v>317</v>
      </c>
      <c r="D26" s="110" t="s">
        <v>35</v>
      </c>
      <c r="E26" s="110">
        <v>22.25</v>
      </c>
      <c r="F26" s="117"/>
      <c r="G26" s="117">
        <v>12059.95</v>
      </c>
      <c r="H26" s="117">
        <v>48.29</v>
      </c>
      <c r="I26" s="112"/>
      <c r="J26"/>
      <c r="K26"/>
    </row>
    <row r="27" spans="1:11" s="1" customFormat="1" ht="12.75" customHeight="1">
      <c r="A27" s="119">
        <v>73</v>
      </c>
      <c r="B27" s="116" t="s">
        <v>370</v>
      </c>
      <c r="C27" s="116" t="s">
        <v>366</v>
      </c>
      <c r="D27" s="110" t="s">
        <v>11</v>
      </c>
      <c r="E27" s="110">
        <v>172</v>
      </c>
      <c r="F27" s="124"/>
      <c r="G27" s="117">
        <v>10663.62</v>
      </c>
      <c r="H27" s="117">
        <v>31.33</v>
      </c>
      <c r="I27" s="112"/>
      <c r="J27"/>
      <c r="K27"/>
    </row>
    <row r="28" spans="1:9" s="1" customFormat="1" ht="12.75">
      <c r="A28" s="146">
        <v>76</v>
      </c>
      <c r="B28" s="116" t="s">
        <v>388</v>
      </c>
      <c r="C28" s="116" t="s">
        <v>389</v>
      </c>
      <c r="D28" s="110" t="s">
        <v>11</v>
      </c>
      <c r="E28" s="110">
        <v>44.77</v>
      </c>
      <c r="F28" s="110"/>
      <c r="G28" s="117">
        <v>22597.37</v>
      </c>
      <c r="H28" s="117">
        <v>83.21</v>
      </c>
      <c r="I28" s="112"/>
    </row>
    <row r="29" spans="1:11" s="1" customFormat="1" ht="12.75">
      <c r="A29" s="113"/>
      <c r="B29" s="123" t="s">
        <v>30</v>
      </c>
      <c r="C29" s="111"/>
      <c r="D29" s="110"/>
      <c r="E29" s="110"/>
      <c r="F29" s="122">
        <f>SUM(F25:F28)</f>
        <v>37598.6</v>
      </c>
      <c r="G29" s="122">
        <f>SUM(G25:G28)</f>
        <v>45320.94</v>
      </c>
      <c r="H29" s="122">
        <f>SUM(H25:H28)</f>
        <v>332.90999999999997</v>
      </c>
      <c r="I29" s="118">
        <f>F29+G29</f>
        <v>82919.54000000001</v>
      </c>
      <c r="J29"/>
      <c r="K29"/>
    </row>
    <row r="30" spans="1:11" s="1" customFormat="1" ht="12.75">
      <c r="A30" s="113"/>
      <c r="B30" s="125" t="s">
        <v>13</v>
      </c>
      <c r="C30" s="110"/>
      <c r="D30" s="110"/>
      <c r="E30" s="110"/>
      <c r="F30" s="126">
        <f>F29+F23+F15</f>
        <v>189981.68</v>
      </c>
      <c r="G30" s="126">
        <f>G29+G23+G15</f>
        <v>331515.67000000004</v>
      </c>
      <c r="H30" s="126">
        <f>H29+H23+H15</f>
        <v>1644.4099999999999</v>
      </c>
      <c r="I30" s="127">
        <f>F30+G30</f>
        <v>521497.35000000003</v>
      </c>
      <c r="J30" s="95"/>
      <c r="K30" t="s">
        <v>307</v>
      </c>
    </row>
    <row r="31" spans="1:11" s="1" customFormat="1" ht="12.75">
      <c r="A31" s="113"/>
      <c r="B31" s="110"/>
      <c r="C31" s="111" t="s">
        <v>14</v>
      </c>
      <c r="D31" s="110"/>
      <c r="E31" s="110"/>
      <c r="F31" s="110"/>
      <c r="G31" s="110"/>
      <c r="H31" s="110"/>
      <c r="I31" s="112"/>
      <c r="J31" s="95"/>
      <c r="K31"/>
    </row>
    <row r="32" spans="1:11" s="1" customFormat="1" ht="12.75">
      <c r="A32" s="113"/>
      <c r="B32" s="114" t="s">
        <v>15</v>
      </c>
      <c r="C32" s="120"/>
      <c r="D32" s="110"/>
      <c r="E32" s="110"/>
      <c r="F32" s="122"/>
      <c r="G32" s="122"/>
      <c r="H32" s="122"/>
      <c r="I32" s="118"/>
      <c r="J32"/>
      <c r="K32"/>
    </row>
    <row r="33" spans="1:11" s="1" customFormat="1" ht="12.75">
      <c r="A33" s="119">
        <v>95</v>
      </c>
      <c r="B33" s="120" t="s">
        <v>360</v>
      </c>
      <c r="C33" s="120" t="s">
        <v>361</v>
      </c>
      <c r="D33" s="110" t="s">
        <v>11</v>
      </c>
      <c r="E33" s="110">
        <v>24.7</v>
      </c>
      <c r="F33" s="122"/>
      <c r="G33" s="117">
        <v>19307.27</v>
      </c>
      <c r="H33" s="117">
        <v>66</v>
      </c>
      <c r="I33" s="118"/>
      <c r="J33" s="96"/>
      <c r="K33" t="s">
        <v>308</v>
      </c>
    </row>
    <row r="34" spans="1:11" s="1" customFormat="1" ht="12.75">
      <c r="A34" s="119">
        <v>96</v>
      </c>
      <c r="B34" s="120" t="s">
        <v>362</v>
      </c>
      <c r="C34" s="120" t="s">
        <v>361</v>
      </c>
      <c r="D34" s="110" t="s">
        <v>11</v>
      </c>
      <c r="E34" s="110">
        <v>15.95</v>
      </c>
      <c r="F34" s="122"/>
      <c r="G34" s="117">
        <v>17316.89</v>
      </c>
      <c r="H34" s="117">
        <v>58</v>
      </c>
      <c r="I34" s="118"/>
      <c r="J34" s="96"/>
      <c r="K34"/>
    </row>
    <row r="35" spans="1:11" s="1" customFormat="1" ht="12.75">
      <c r="A35" s="119">
        <v>97</v>
      </c>
      <c r="B35" s="120" t="s">
        <v>363</v>
      </c>
      <c r="C35" s="120" t="s">
        <v>258</v>
      </c>
      <c r="D35" s="110" t="s">
        <v>35</v>
      </c>
      <c r="E35" s="110">
        <v>140</v>
      </c>
      <c r="F35" s="117">
        <v>54282.51</v>
      </c>
      <c r="G35" s="124"/>
      <c r="H35" s="117">
        <v>144.06</v>
      </c>
      <c r="I35" s="118"/>
      <c r="J35"/>
      <c r="K35"/>
    </row>
    <row r="36" spans="1:11" s="1" customFormat="1" ht="12.75">
      <c r="A36" s="152">
        <v>1</v>
      </c>
      <c r="B36" s="120" t="s">
        <v>381</v>
      </c>
      <c r="C36" s="120" t="s">
        <v>382</v>
      </c>
      <c r="D36" s="110" t="s">
        <v>35</v>
      </c>
      <c r="E36" s="110">
        <v>240</v>
      </c>
      <c r="F36" s="117">
        <v>281450.06</v>
      </c>
      <c r="G36" s="117"/>
      <c r="H36" s="117"/>
      <c r="I36" s="128" t="s">
        <v>296</v>
      </c>
      <c r="J36" s="97"/>
      <c r="K36" t="s">
        <v>309</v>
      </c>
    </row>
    <row r="37" spans="1:11" s="1" customFormat="1" ht="12.75">
      <c r="A37" s="113"/>
      <c r="B37" s="129" t="s">
        <v>16</v>
      </c>
      <c r="C37" s="120"/>
      <c r="D37" s="110"/>
      <c r="E37" s="110"/>
      <c r="F37" s="122">
        <f>SUM(F33:F36)</f>
        <v>335732.57</v>
      </c>
      <c r="G37" s="122">
        <f>SUM(G33:G36)</f>
        <v>36624.16</v>
      </c>
      <c r="H37" s="122">
        <f>SUM(H33:H36)</f>
        <v>268.06</v>
      </c>
      <c r="I37" s="118">
        <f>F37+G37</f>
        <v>372356.73</v>
      </c>
      <c r="J37" s="92"/>
      <c r="K37" t="s">
        <v>304</v>
      </c>
    </row>
    <row r="38" spans="1:11" s="1" customFormat="1" ht="12.75">
      <c r="A38" s="113"/>
      <c r="B38" s="114" t="s">
        <v>27</v>
      </c>
      <c r="C38" s="120"/>
      <c r="D38" s="110"/>
      <c r="E38" s="110"/>
      <c r="F38" s="122"/>
      <c r="G38" s="122"/>
      <c r="H38" s="122"/>
      <c r="I38" s="118"/>
      <c r="J38" s="92"/>
      <c r="K38"/>
    </row>
    <row r="39" spans="1:11" s="1" customFormat="1" ht="12.75">
      <c r="A39" s="119">
        <v>37</v>
      </c>
      <c r="B39" s="120" t="s">
        <v>344</v>
      </c>
      <c r="C39" s="120" t="s">
        <v>345</v>
      </c>
      <c r="D39" s="110" t="s">
        <v>35</v>
      </c>
      <c r="E39" s="110">
        <v>121.5</v>
      </c>
      <c r="F39" s="117">
        <v>53174.3</v>
      </c>
      <c r="G39" s="117"/>
      <c r="H39" s="117">
        <v>102.9</v>
      </c>
      <c r="I39" s="153" t="s">
        <v>348</v>
      </c>
      <c r="J39"/>
      <c r="K39"/>
    </row>
    <row r="40" spans="1:11" s="1" customFormat="1" ht="12.75" customHeight="1">
      <c r="A40" s="113"/>
      <c r="B40" s="129" t="s">
        <v>28</v>
      </c>
      <c r="C40" s="120"/>
      <c r="D40" s="110"/>
      <c r="E40" s="110"/>
      <c r="F40" s="122">
        <f>SUM(F39:F39)</f>
        <v>53174.3</v>
      </c>
      <c r="G40" s="122">
        <f>SUM(G39:G39)</f>
        <v>0</v>
      </c>
      <c r="H40" s="122">
        <f>SUM(H39:H39)</f>
        <v>102.9</v>
      </c>
      <c r="I40" s="118">
        <f>F40+G40</f>
        <v>53174.3</v>
      </c>
      <c r="J40" s="96"/>
      <c r="K40"/>
    </row>
    <row r="41" spans="1:11" s="1" customFormat="1" ht="12.75">
      <c r="A41" s="113"/>
      <c r="B41" s="114" t="s">
        <v>74</v>
      </c>
      <c r="C41" s="120"/>
      <c r="D41" s="110"/>
      <c r="E41" s="110"/>
      <c r="F41" s="122"/>
      <c r="G41" s="122"/>
      <c r="H41" s="122"/>
      <c r="I41" s="118"/>
      <c r="J41"/>
      <c r="K41"/>
    </row>
    <row r="42" spans="1:11" s="1" customFormat="1" ht="12.75">
      <c r="A42" s="119">
        <v>36</v>
      </c>
      <c r="B42" s="116" t="s">
        <v>416</v>
      </c>
      <c r="C42" s="120" t="s">
        <v>352</v>
      </c>
      <c r="D42" s="110" t="s">
        <v>10</v>
      </c>
      <c r="E42" s="110">
        <v>2</v>
      </c>
      <c r="F42" s="117">
        <v>36448.47</v>
      </c>
      <c r="G42" s="117"/>
      <c r="H42" s="117">
        <v>210.75</v>
      </c>
      <c r="I42" s="128"/>
      <c r="J42" s="98"/>
      <c r="K42" t="s">
        <v>310</v>
      </c>
    </row>
    <row r="43" spans="1:11" s="1" customFormat="1" ht="12.75">
      <c r="A43" s="119">
        <v>35</v>
      </c>
      <c r="B43" s="116" t="s">
        <v>353</v>
      </c>
      <c r="C43" s="120" t="s">
        <v>335</v>
      </c>
      <c r="D43" s="110" t="s">
        <v>35</v>
      </c>
      <c r="E43" s="110">
        <v>151.4</v>
      </c>
      <c r="F43" s="117">
        <v>53256.85</v>
      </c>
      <c r="G43" s="117"/>
      <c r="H43" s="117">
        <v>129.55</v>
      </c>
      <c r="I43" s="128"/>
      <c r="J43" s="98"/>
      <c r="K43"/>
    </row>
    <row r="44" spans="1:11" s="1" customFormat="1" ht="12.75">
      <c r="A44" s="154" t="s">
        <v>417</v>
      </c>
      <c r="B44" s="120" t="s">
        <v>383</v>
      </c>
      <c r="C44" s="110" t="s">
        <v>319</v>
      </c>
      <c r="D44" s="110" t="s">
        <v>10</v>
      </c>
      <c r="E44" s="110">
        <v>2</v>
      </c>
      <c r="F44" s="117">
        <v>44341.97</v>
      </c>
      <c r="G44" s="155"/>
      <c r="H44" s="117">
        <v>209.7</v>
      </c>
      <c r="I44" s="127"/>
      <c r="J44"/>
      <c r="K44"/>
    </row>
    <row r="45" spans="1:11" s="80" customFormat="1" ht="12.75">
      <c r="A45" s="113"/>
      <c r="B45" s="129" t="s">
        <v>76</v>
      </c>
      <c r="C45" s="120"/>
      <c r="D45" s="110"/>
      <c r="E45" s="110"/>
      <c r="F45" s="122">
        <f>SUM(F42:F44)</f>
        <v>134047.29</v>
      </c>
      <c r="G45" s="122">
        <f>SUM(G42:G44)</f>
        <v>0</v>
      </c>
      <c r="H45" s="122">
        <f>SUM(H42:H44)</f>
        <v>550</v>
      </c>
      <c r="I45" s="118">
        <f>F45+G45</f>
        <v>134047.29</v>
      </c>
      <c r="J45"/>
      <c r="K45"/>
    </row>
    <row r="46" spans="1:11" s="80" customFormat="1" ht="12.75">
      <c r="A46" s="113"/>
      <c r="B46" s="125" t="s">
        <v>17</v>
      </c>
      <c r="C46" s="110"/>
      <c r="D46" s="110"/>
      <c r="E46" s="110"/>
      <c r="F46" s="126">
        <f>SUM(+F40+F37)</f>
        <v>388906.87</v>
      </c>
      <c r="G46" s="126">
        <f>SUM(G37)</f>
        <v>36624.16</v>
      </c>
      <c r="H46" s="126">
        <f>SUM(H45+H40+H37)</f>
        <v>920.96</v>
      </c>
      <c r="I46" s="127">
        <f>SUM(+I40+I37)</f>
        <v>425531.02999999997</v>
      </c>
      <c r="J46" s="101"/>
      <c r="K46" t="s">
        <v>313</v>
      </c>
    </row>
    <row r="47" spans="1:11" s="80" customFormat="1" ht="12.75">
      <c r="A47" s="113"/>
      <c r="B47" s="110"/>
      <c r="C47" s="111" t="s">
        <v>18</v>
      </c>
      <c r="D47" s="110"/>
      <c r="E47" s="110"/>
      <c r="F47" s="110"/>
      <c r="G47" s="110"/>
      <c r="H47" s="110"/>
      <c r="I47" s="153"/>
      <c r="J47" s="101"/>
      <c r="K47"/>
    </row>
    <row r="48" spans="1:11" s="80" customFormat="1" ht="12.75">
      <c r="A48" s="113"/>
      <c r="B48" s="114" t="s">
        <v>19</v>
      </c>
      <c r="C48" s="110"/>
      <c r="D48" s="110"/>
      <c r="E48" s="110"/>
      <c r="F48" s="110"/>
      <c r="G48" s="110"/>
      <c r="H48" s="110"/>
      <c r="I48" s="153"/>
      <c r="J48"/>
      <c r="K48"/>
    </row>
    <row r="49" spans="1:11" s="80" customFormat="1" ht="30" customHeight="1">
      <c r="A49" s="130">
        <v>10</v>
      </c>
      <c r="B49" s="116" t="s">
        <v>298</v>
      </c>
      <c r="C49" s="116" t="s">
        <v>12</v>
      </c>
      <c r="D49" s="110" t="s">
        <v>10</v>
      </c>
      <c r="E49" s="110">
        <v>2</v>
      </c>
      <c r="F49" s="117">
        <v>26535.97</v>
      </c>
      <c r="G49" s="110"/>
      <c r="H49" s="117">
        <v>157.8</v>
      </c>
      <c r="I49" s="153"/>
      <c r="J49" s="102"/>
      <c r="K49" t="s">
        <v>314</v>
      </c>
    </row>
    <row r="50" spans="1:11" s="1" customFormat="1" ht="12.75">
      <c r="A50" s="130">
        <v>11</v>
      </c>
      <c r="B50" s="116" t="s">
        <v>299</v>
      </c>
      <c r="C50" s="116" t="s">
        <v>300</v>
      </c>
      <c r="D50" s="110" t="s">
        <v>10</v>
      </c>
      <c r="E50" s="110">
        <v>1</v>
      </c>
      <c r="F50" s="117">
        <v>19023.42</v>
      </c>
      <c r="G50" s="110"/>
      <c r="H50" s="117">
        <v>74.89</v>
      </c>
      <c r="I50" s="153"/>
      <c r="J50" s="102"/>
      <c r="K50"/>
    </row>
    <row r="51" spans="1:11" s="1" customFormat="1" ht="12.75">
      <c r="A51" s="130">
        <v>35</v>
      </c>
      <c r="B51" s="116" t="s">
        <v>301</v>
      </c>
      <c r="C51" s="116" t="s">
        <v>34</v>
      </c>
      <c r="D51" s="110" t="s">
        <v>35</v>
      </c>
      <c r="E51" s="110">
        <v>986.6</v>
      </c>
      <c r="F51" s="117">
        <v>479593.49</v>
      </c>
      <c r="G51" s="110"/>
      <c r="H51" s="117">
        <v>741</v>
      </c>
      <c r="I51" s="156" t="s">
        <v>244</v>
      </c>
      <c r="J51"/>
      <c r="K51"/>
    </row>
    <row r="52" spans="1:11" s="1" customFormat="1" ht="12.75">
      <c r="A52" s="115">
        <v>36</v>
      </c>
      <c r="B52" s="116" t="s">
        <v>318</v>
      </c>
      <c r="C52" s="116" t="s">
        <v>319</v>
      </c>
      <c r="D52" s="110" t="s">
        <v>10</v>
      </c>
      <c r="E52" s="110">
        <v>2</v>
      </c>
      <c r="F52" s="117">
        <v>35767.78</v>
      </c>
      <c r="G52" s="110"/>
      <c r="H52" s="117">
        <v>180.29</v>
      </c>
      <c r="I52" s="153"/>
      <c r="J52" s="103"/>
      <c r="K52" t="s">
        <v>315</v>
      </c>
    </row>
    <row r="53" spans="1:11" s="1" customFormat="1" ht="12.75">
      <c r="A53" s="115">
        <v>37</v>
      </c>
      <c r="B53" s="116" t="s">
        <v>329</v>
      </c>
      <c r="C53" s="116" t="s">
        <v>321</v>
      </c>
      <c r="D53" s="110" t="s">
        <v>35</v>
      </c>
      <c r="E53" s="110">
        <v>84.4</v>
      </c>
      <c r="F53" s="117">
        <v>37157.16</v>
      </c>
      <c r="G53" s="110"/>
      <c r="H53" s="117"/>
      <c r="I53" s="153"/>
      <c r="J53" s="103"/>
      <c r="K53"/>
    </row>
    <row r="54" spans="1:11" s="1" customFormat="1" ht="25.5" customHeight="1">
      <c r="A54" s="119">
        <v>69</v>
      </c>
      <c r="B54" s="116" t="s">
        <v>339</v>
      </c>
      <c r="C54" s="116" t="s">
        <v>340</v>
      </c>
      <c r="D54" s="110" t="s">
        <v>11</v>
      </c>
      <c r="E54" s="110">
        <v>117</v>
      </c>
      <c r="F54" s="117">
        <v>110380.32</v>
      </c>
      <c r="G54" s="117"/>
      <c r="H54" s="117">
        <v>121.39</v>
      </c>
      <c r="I54" s="153" t="s">
        <v>341</v>
      </c>
      <c r="J54"/>
      <c r="K54"/>
    </row>
    <row r="55" spans="1:11" s="1" customFormat="1" ht="29.25" customHeight="1">
      <c r="A55" s="119">
        <v>68</v>
      </c>
      <c r="B55" s="116" t="s">
        <v>346</v>
      </c>
      <c r="C55" s="116" t="s">
        <v>347</v>
      </c>
      <c r="D55" s="110" t="s">
        <v>11</v>
      </c>
      <c r="E55" s="110">
        <v>35</v>
      </c>
      <c r="F55" s="117">
        <v>52177.92</v>
      </c>
      <c r="G55" s="117"/>
      <c r="H55" s="117"/>
      <c r="I55" s="153" t="s">
        <v>348</v>
      </c>
      <c r="J55"/>
      <c r="K55"/>
    </row>
    <row r="56" spans="1:9" s="80" customFormat="1" ht="12.75">
      <c r="A56" s="152" t="s">
        <v>418</v>
      </c>
      <c r="B56" s="116" t="s">
        <v>385</v>
      </c>
      <c r="C56" s="116" t="s">
        <v>319</v>
      </c>
      <c r="D56" s="110" t="s">
        <v>10</v>
      </c>
      <c r="E56" s="110">
        <v>2</v>
      </c>
      <c r="F56" s="117">
        <v>30046.61</v>
      </c>
      <c r="G56" s="117"/>
      <c r="H56" s="117">
        <v>141.27</v>
      </c>
      <c r="I56" s="153"/>
    </row>
    <row r="57" spans="1:9" s="80" customFormat="1" ht="12.75">
      <c r="A57" s="157" t="s">
        <v>419</v>
      </c>
      <c r="B57" s="132" t="s">
        <v>386</v>
      </c>
      <c r="C57" s="132" t="s">
        <v>319</v>
      </c>
      <c r="D57" s="133" t="s">
        <v>10</v>
      </c>
      <c r="E57" s="133">
        <v>4</v>
      </c>
      <c r="F57" s="134">
        <v>38142.62</v>
      </c>
      <c r="G57" s="134"/>
      <c r="H57" s="134">
        <v>159.25</v>
      </c>
      <c r="I57" s="153"/>
    </row>
    <row r="58" spans="1:11" s="1" customFormat="1" ht="12.75">
      <c r="A58" s="131"/>
      <c r="B58" s="136" t="s">
        <v>20</v>
      </c>
      <c r="C58" s="133"/>
      <c r="D58" s="133"/>
      <c r="E58" s="133"/>
      <c r="F58" s="137">
        <f>SUM(F49:F57)</f>
        <v>828825.2900000002</v>
      </c>
      <c r="G58" s="137">
        <f>SUM(G49:G57)</f>
        <v>0</v>
      </c>
      <c r="H58" s="137">
        <f>SUM(H49:H57)</f>
        <v>1575.89</v>
      </c>
      <c r="I58" s="118">
        <f>F58+G58</f>
        <v>828825.2900000002</v>
      </c>
      <c r="J58"/>
      <c r="K58"/>
    </row>
    <row r="59" spans="1:11" s="1" customFormat="1" ht="13.5" customHeight="1">
      <c r="A59" s="131"/>
      <c r="B59" s="138" t="s">
        <v>77</v>
      </c>
      <c r="C59" s="133"/>
      <c r="D59" s="133"/>
      <c r="E59" s="133"/>
      <c r="F59" s="137"/>
      <c r="G59" s="137"/>
      <c r="H59" s="137"/>
      <c r="I59" s="118"/>
      <c r="J59" s="98"/>
      <c r="K59"/>
    </row>
    <row r="60" spans="1:11" s="80" customFormat="1" ht="12.75">
      <c r="A60" s="139">
        <v>18</v>
      </c>
      <c r="B60" s="135" t="s">
        <v>342</v>
      </c>
      <c r="C60" s="132" t="s">
        <v>343</v>
      </c>
      <c r="D60" s="133" t="s">
        <v>10</v>
      </c>
      <c r="E60" s="133">
        <v>1</v>
      </c>
      <c r="F60" s="134">
        <v>32746.79</v>
      </c>
      <c r="G60" s="134"/>
      <c r="H60" s="134">
        <v>157.42</v>
      </c>
      <c r="I60" s="118"/>
      <c r="J60"/>
      <c r="K60"/>
    </row>
    <row r="61" spans="1:11" s="1" customFormat="1" ht="12.75">
      <c r="A61" s="113"/>
      <c r="B61" s="129" t="s">
        <v>78</v>
      </c>
      <c r="C61" s="120"/>
      <c r="D61" s="110"/>
      <c r="E61" s="110"/>
      <c r="F61" s="122">
        <f>SUM(F60:F60)</f>
        <v>32746.79</v>
      </c>
      <c r="G61" s="122">
        <f>SUM(G60:G60)</f>
        <v>0</v>
      </c>
      <c r="H61" s="122">
        <f>SUM(H60:H60)</f>
        <v>157.42</v>
      </c>
      <c r="I61" s="118">
        <f>F61+G61</f>
        <v>32746.79</v>
      </c>
      <c r="J61" s="100"/>
      <c r="K61"/>
    </row>
    <row r="62" spans="1:11" s="1" customFormat="1" ht="12.75">
      <c r="A62" s="113"/>
      <c r="B62" s="114" t="s">
        <v>88</v>
      </c>
      <c r="C62" s="120"/>
      <c r="D62" s="110"/>
      <c r="E62" s="110"/>
      <c r="F62" s="122"/>
      <c r="G62" s="122"/>
      <c r="H62" s="122"/>
      <c r="I62" s="118"/>
      <c r="J62"/>
      <c r="K62"/>
    </row>
    <row r="63" spans="1:11" s="80" customFormat="1" ht="12.75">
      <c r="A63" s="158"/>
      <c r="B63" s="132" t="s">
        <v>390</v>
      </c>
      <c r="C63" s="120" t="s">
        <v>391</v>
      </c>
      <c r="D63" s="110" t="s">
        <v>11</v>
      </c>
      <c r="E63" s="133">
        <v>78</v>
      </c>
      <c r="F63" s="134">
        <v>107903.85</v>
      </c>
      <c r="G63" s="134"/>
      <c r="H63" s="134"/>
      <c r="I63" s="112" t="s">
        <v>395</v>
      </c>
      <c r="J63" s="101"/>
      <c r="K63" t="s">
        <v>313</v>
      </c>
    </row>
    <row r="64" spans="1:11" s="80" customFormat="1" ht="12.75">
      <c r="A64" s="113"/>
      <c r="B64" s="129" t="s">
        <v>89</v>
      </c>
      <c r="C64" s="120"/>
      <c r="D64" s="110"/>
      <c r="E64" s="110"/>
      <c r="F64" s="122">
        <f>SUM(F63:F63)</f>
        <v>107903.85</v>
      </c>
      <c r="G64" s="122">
        <f>SUM(G63:G63)</f>
        <v>0</v>
      </c>
      <c r="H64" s="122">
        <f>SUM(H63:H63)</f>
        <v>0</v>
      </c>
      <c r="I64" s="118">
        <f>F64+G64</f>
        <v>107903.85</v>
      </c>
      <c r="J64" s="101"/>
      <c r="K64"/>
    </row>
    <row r="65" spans="1:11" s="80" customFormat="1" ht="12.75">
      <c r="A65" s="113"/>
      <c r="B65" s="125" t="s">
        <v>21</v>
      </c>
      <c r="C65" s="110"/>
      <c r="D65" s="110"/>
      <c r="E65" s="110"/>
      <c r="F65" s="126">
        <f>SUM(F64+F61+F58)</f>
        <v>969475.9300000002</v>
      </c>
      <c r="G65" s="126"/>
      <c r="H65" s="126">
        <f>SUM(H61+H58)</f>
        <v>1733.3100000000002</v>
      </c>
      <c r="I65" s="127">
        <f>SUM(I64+I61+I58)</f>
        <v>969475.9300000002</v>
      </c>
      <c r="J65"/>
      <c r="K65"/>
    </row>
    <row r="66" spans="1:11" s="80" customFormat="1" ht="12.75">
      <c r="A66" s="113"/>
      <c r="B66" s="125"/>
      <c r="C66" s="111" t="s">
        <v>45</v>
      </c>
      <c r="D66" s="110"/>
      <c r="E66" s="110"/>
      <c r="F66" s="126"/>
      <c r="G66" s="126"/>
      <c r="H66" s="126"/>
      <c r="I66" s="127"/>
      <c r="J66" s="102"/>
      <c r="K66" t="s">
        <v>314</v>
      </c>
    </row>
    <row r="67" spans="1:11" s="1" customFormat="1" ht="12.75">
      <c r="A67" s="113"/>
      <c r="B67" s="114" t="s">
        <v>50</v>
      </c>
      <c r="C67" s="110"/>
      <c r="D67" s="110"/>
      <c r="E67" s="110"/>
      <c r="F67" s="126"/>
      <c r="G67" s="126"/>
      <c r="H67" s="126"/>
      <c r="I67" s="127"/>
      <c r="J67"/>
      <c r="K67"/>
    </row>
    <row r="68" spans="1:11" s="1" customFormat="1" ht="25.5" customHeight="1">
      <c r="A68" s="130">
        <v>23</v>
      </c>
      <c r="B68" s="120" t="s">
        <v>302</v>
      </c>
      <c r="C68" s="116" t="s">
        <v>12</v>
      </c>
      <c r="D68" s="110" t="s">
        <v>10</v>
      </c>
      <c r="E68" s="110">
        <v>2</v>
      </c>
      <c r="F68" s="117">
        <v>82300.59</v>
      </c>
      <c r="G68" s="117"/>
      <c r="H68" s="117"/>
      <c r="I68" s="140" t="s">
        <v>303</v>
      </c>
      <c r="J68" s="93"/>
      <c r="K68" t="s">
        <v>305</v>
      </c>
    </row>
    <row r="69" spans="1:11" s="80" customFormat="1" ht="12.75">
      <c r="A69" s="115">
        <v>25</v>
      </c>
      <c r="B69" s="120" t="s">
        <v>328</v>
      </c>
      <c r="C69" s="116" t="s">
        <v>321</v>
      </c>
      <c r="D69" s="110" t="s">
        <v>35</v>
      </c>
      <c r="E69" s="110">
        <v>972</v>
      </c>
      <c r="F69" s="117">
        <v>485964.66</v>
      </c>
      <c r="G69" s="117"/>
      <c r="H69" s="117">
        <v>838.59</v>
      </c>
      <c r="I69" s="128" t="s">
        <v>244</v>
      </c>
      <c r="J69" s="93"/>
      <c r="K69"/>
    </row>
    <row r="70" spans="1:9" s="145" customFormat="1" ht="11.25">
      <c r="A70" s="146">
        <v>52</v>
      </c>
      <c r="B70" s="123" t="s">
        <v>399</v>
      </c>
      <c r="C70" s="116" t="s">
        <v>396</v>
      </c>
      <c r="D70" s="110"/>
      <c r="E70" s="110"/>
      <c r="F70" s="117">
        <v>20841.15</v>
      </c>
      <c r="G70" s="117"/>
      <c r="H70" s="117">
        <v>38.13</v>
      </c>
      <c r="I70" s="112" t="s">
        <v>411</v>
      </c>
    </row>
    <row r="71" spans="1:11" s="145" customFormat="1" ht="11.25">
      <c r="A71" s="146">
        <v>51</v>
      </c>
      <c r="B71" s="123" t="s">
        <v>400</v>
      </c>
      <c r="C71" s="116" t="s">
        <v>396</v>
      </c>
      <c r="D71" s="110"/>
      <c r="E71" s="110"/>
      <c r="F71" s="117">
        <v>77012</v>
      </c>
      <c r="G71" s="117"/>
      <c r="H71" s="117">
        <v>97.47</v>
      </c>
      <c r="I71" s="112" t="s">
        <v>411</v>
      </c>
      <c r="J71" s="147"/>
      <c r="K71" s="145" t="s">
        <v>306</v>
      </c>
    </row>
    <row r="72" spans="1:10" s="145" customFormat="1" ht="12.75" customHeight="1">
      <c r="A72" s="146">
        <v>53</v>
      </c>
      <c r="B72" s="123" t="s">
        <v>401</v>
      </c>
      <c r="C72" s="116" t="s">
        <v>396</v>
      </c>
      <c r="D72" s="110"/>
      <c r="E72" s="110"/>
      <c r="F72" s="117">
        <v>42596.08</v>
      </c>
      <c r="G72" s="117"/>
      <c r="H72" s="117">
        <v>67.48</v>
      </c>
      <c r="I72" s="112" t="s">
        <v>411</v>
      </c>
      <c r="J72" s="147"/>
    </row>
    <row r="73" spans="1:9" s="145" customFormat="1" ht="11.25">
      <c r="A73" s="146">
        <v>54</v>
      </c>
      <c r="B73" s="123" t="s">
        <v>402</v>
      </c>
      <c r="C73" s="116" t="s">
        <v>396</v>
      </c>
      <c r="D73" s="110"/>
      <c r="E73" s="110"/>
      <c r="F73" s="117">
        <v>42596.08</v>
      </c>
      <c r="G73" s="117"/>
      <c r="H73" s="117">
        <v>67.48</v>
      </c>
      <c r="I73" s="112" t="s">
        <v>411</v>
      </c>
    </row>
    <row r="74" spans="1:9" s="145" customFormat="1" ht="11.25">
      <c r="A74" s="146">
        <v>55</v>
      </c>
      <c r="B74" s="123" t="s">
        <v>328</v>
      </c>
      <c r="C74" s="116" t="s">
        <v>396</v>
      </c>
      <c r="D74" s="110"/>
      <c r="E74" s="110"/>
      <c r="F74" s="117">
        <v>44762.57</v>
      </c>
      <c r="G74" s="117"/>
      <c r="H74" s="117">
        <v>72.05</v>
      </c>
      <c r="I74" s="112" t="s">
        <v>411</v>
      </c>
    </row>
    <row r="75" spans="1:11" s="80" customFormat="1" ht="12.75">
      <c r="A75" s="146">
        <v>57</v>
      </c>
      <c r="B75" s="123" t="s">
        <v>403</v>
      </c>
      <c r="C75" s="116" t="s">
        <v>396</v>
      </c>
      <c r="D75" s="110"/>
      <c r="E75" s="110"/>
      <c r="F75" s="117">
        <v>91031.89</v>
      </c>
      <c r="G75" s="117"/>
      <c r="H75" s="117">
        <v>223.76</v>
      </c>
      <c r="I75" s="112" t="s">
        <v>411</v>
      </c>
      <c r="J75" s="95"/>
      <c r="K75" t="s">
        <v>307</v>
      </c>
    </row>
    <row r="76" spans="1:11" s="80" customFormat="1" ht="12.75">
      <c r="A76" s="146">
        <v>56</v>
      </c>
      <c r="B76" s="123" t="s">
        <v>404</v>
      </c>
      <c r="C76" s="116" t="s">
        <v>396</v>
      </c>
      <c r="D76" s="110"/>
      <c r="E76" s="110"/>
      <c r="F76" s="117">
        <v>40610.12</v>
      </c>
      <c r="G76" s="117"/>
      <c r="H76" s="117">
        <v>126.39</v>
      </c>
      <c r="I76" s="112" t="s">
        <v>411</v>
      </c>
      <c r="J76" s="95"/>
      <c r="K76"/>
    </row>
    <row r="77" spans="1:11" s="80" customFormat="1" ht="22.5">
      <c r="A77" s="146" t="s">
        <v>420</v>
      </c>
      <c r="B77" s="123" t="s">
        <v>394</v>
      </c>
      <c r="C77" s="116" t="s">
        <v>405</v>
      </c>
      <c r="D77" s="110" t="s">
        <v>11</v>
      </c>
      <c r="E77" s="110">
        <v>50</v>
      </c>
      <c r="F77" s="117">
        <v>53778.6</v>
      </c>
      <c r="G77" s="117"/>
      <c r="H77" s="117"/>
      <c r="I77" s="112" t="s">
        <v>341</v>
      </c>
      <c r="J77" s="95"/>
      <c r="K77"/>
    </row>
    <row r="78" spans="1:11" s="80" customFormat="1" ht="12.75">
      <c r="A78" s="146"/>
      <c r="B78" s="123" t="s">
        <v>398</v>
      </c>
      <c r="C78" s="116" t="s">
        <v>391</v>
      </c>
      <c r="D78" s="110" t="s">
        <v>11</v>
      </c>
      <c r="E78" s="110">
        <v>89</v>
      </c>
      <c r="F78" s="117">
        <v>270505.44</v>
      </c>
      <c r="G78" s="117"/>
      <c r="H78" s="117"/>
      <c r="I78" s="112" t="s">
        <v>395</v>
      </c>
      <c r="J78"/>
      <c r="K78"/>
    </row>
    <row r="79" spans="1:11" s="80" customFormat="1" ht="12.75">
      <c r="A79" s="113"/>
      <c r="B79" s="120"/>
      <c r="C79" s="120"/>
      <c r="D79" s="110"/>
      <c r="E79" s="121"/>
      <c r="F79" s="141"/>
      <c r="G79" s="142"/>
      <c r="H79" s="141"/>
      <c r="I79" s="140"/>
      <c r="J79"/>
      <c r="K79"/>
    </row>
    <row r="80" spans="1:11" s="80" customFormat="1" ht="12.75">
      <c r="A80" s="113"/>
      <c r="B80" s="129" t="s">
        <v>51</v>
      </c>
      <c r="C80" s="110"/>
      <c r="D80" s="110"/>
      <c r="E80" s="110"/>
      <c r="F80" s="122">
        <f>SUM(F68:F79)</f>
        <v>1251999.18</v>
      </c>
      <c r="G80" s="122">
        <f>SUM(G68:G79)</f>
        <v>0</v>
      </c>
      <c r="H80" s="122">
        <f>SUM(H68:H79)</f>
        <v>1531.3500000000001</v>
      </c>
      <c r="I80" s="118">
        <f>F80+G80</f>
        <v>1251999.18</v>
      </c>
      <c r="J80" s="97"/>
      <c r="K80" t="s">
        <v>309</v>
      </c>
    </row>
    <row r="81" spans="1:11" s="80" customFormat="1" ht="12.75">
      <c r="A81" s="113"/>
      <c r="B81" s="114" t="s">
        <v>68</v>
      </c>
      <c r="C81" s="111"/>
      <c r="D81" s="110"/>
      <c r="E81" s="110"/>
      <c r="F81" s="126"/>
      <c r="G81" s="126"/>
      <c r="H81" s="126"/>
      <c r="I81" s="127"/>
      <c r="J81" s="97"/>
      <c r="K81"/>
    </row>
    <row r="82" spans="1:11" s="80" customFormat="1" ht="22.5">
      <c r="A82" s="146" t="s">
        <v>421</v>
      </c>
      <c r="B82" s="120" t="s">
        <v>406</v>
      </c>
      <c r="C82" s="116" t="s">
        <v>405</v>
      </c>
      <c r="D82" s="110" t="s">
        <v>11</v>
      </c>
      <c r="E82" s="110">
        <v>34</v>
      </c>
      <c r="F82" s="117">
        <v>38915.93</v>
      </c>
      <c r="G82" s="117"/>
      <c r="H82" s="117"/>
      <c r="I82" s="112" t="s">
        <v>341</v>
      </c>
      <c r="J82"/>
      <c r="K82"/>
    </row>
    <row r="83" spans="1:11" s="85" customFormat="1" ht="12.75">
      <c r="A83" s="113"/>
      <c r="B83" s="136" t="s">
        <v>69</v>
      </c>
      <c r="C83" s="133"/>
      <c r="D83" s="133"/>
      <c r="E83" s="133"/>
      <c r="F83" s="137">
        <f>SUM(F82:F82)</f>
        <v>38915.93</v>
      </c>
      <c r="G83" s="137">
        <f>SUM(G82:G82)</f>
        <v>0</v>
      </c>
      <c r="H83" s="137">
        <f>SUM(H82:H82)</f>
        <v>0</v>
      </c>
      <c r="I83" s="118">
        <f>F83+G83</f>
        <v>38915.93</v>
      </c>
      <c r="J83" s="98"/>
      <c r="K83"/>
    </row>
    <row r="84" spans="1:11" s="85" customFormat="1" ht="12.75">
      <c r="A84" s="113"/>
      <c r="B84" s="125" t="s">
        <v>48</v>
      </c>
      <c r="C84" s="110"/>
      <c r="D84" s="110"/>
      <c r="E84" s="110"/>
      <c r="F84" s="126">
        <f>SUM(F83+F80)</f>
        <v>1290915.1099999999</v>
      </c>
      <c r="G84" s="126"/>
      <c r="H84" s="126">
        <f>SUM(H80+H83)</f>
        <v>1531.3500000000001</v>
      </c>
      <c r="I84" s="127">
        <f>SUM(+I80+I83)</f>
        <v>1290915.1099999999</v>
      </c>
      <c r="J84"/>
      <c r="K84"/>
    </row>
    <row r="85" spans="1:11" s="80" customFormat="1" ht="12.75">
      <c r="A85" s="113"/>
      <c r="B85" s="110"/>
      <c r="C85" s="111" t="s">
        <v>186</v>
      </c>
      <c r="D85" s="110"/>
      <c r="E85" s="110"/>
      <c r="F85" s="110"/>
      <c r="G85" s="110"/>
      <c r="H85" s="110"/>
      <c r="I85" s="153"/>
      <c r="J85" s="99"/>
      <c r="K85" t="s">
        <v>311</v>
      </c>
    </row>
    <row r="86" spans="1:11" s="80" customFormat="1" ht="12.75">
      <c r="A86" s="113"/>
      <c r="B86" s="114" t="s">
        <v>37</v>
      </c>
      <c r="C86" s="110"/>
      <c r="D86" s="110"/>
      <c r="E86" s="110"/>
      <c r="F86" s="110"/>
      <c r="G86" s="110"/>
      <c r="H86" s="110"/>
      <c r="I86" s="153"/>
      <c r="J86" s="99"/>
      <c r="K86"/>
    </row>
    <row r="87" spans="1:11" s="80" customFormat="1" ht="13.5" customHeight="1">
      <c r="A87" s="146">
        <v>103</v>
      </c>
      <c r="B87" s="120" t="s">
        <v>409</v>
      </c>
      <c r="C87" s="116" t="s">
        <v>333</v>
      </c>
      <c r="D87" s="110" t="s">
        <v>35</v>
      </c>
      <c r="E87" s="110">
        <v>147</v>
      </c>
      <c r="F87" s="117">
        <v>51362.84</v>
      </c>
      <c r="G87" s="117"/>
      <c r="H87" s="117">
        <v>125.84</v>
      </c>
      <c r="I87" s="127"/>
      <c r="J87"/>
      <c r="K87"/>
    </row>
    <row r="88" spans="1:9" s="80" customFormat="1" ht="12.75">
      <c r="A88" s="131"/>
      <c r="B88" s="136" t="s">
        <v>38</v>
      </c>
      <c r="C88" s="133"/>
      <c r="D88" s="133"/>
      <c r="E88" s="133"/>
      <c r="F88" s="137">
        <f>SUM(F87:F87)</f>
        <v>51362.84</v>
      </c>
      <c r="G88" s="137">
        <f>SUM(G87:G87)</f>
        <v>0</v>
      </c>
      <c r="H88" s="137">
        <f>SUM(H87:H87)</f>
        <v>125.84</v>
      </c>
      <c r="I88" s="118">
        <f>F88+G88</f>
        <v>51362.84</v>
      </c>
    </row>
    <row r="89" spans="1:11" s="80" customFormat="1" ht="12.75">
      <c r="A89" s="113"/>
      <c r="B89" s="114" t="s">
        <v>55</v>
      </c>
      <c r="C89" s="116"/>
      <c r="D89" s="110"/>
      <c r="E89" s="110"/>
      <c r="F89" s="122"/>
      <c r="G89" s="122"/>
      <c r="H89" s="122"/>
      <c r="I89" s="118"/>
      <c r="J89"/>
      <c r="K89"/>
    </row>
    <row r="90" spans="1:11" s="80" customFormat="1" ht="12.75">
      <c r="A90" s="119">
        <v>55</v>
      </c>
      <c r="B90" s="120" t="s">
        <v>349</v>
      </c>
      <c r="C90" s="116" t="s">
        <v>258</v>
      </c>
      <c r="D90" s="110" t="s">
        <v>35</v>
      </c>
      <c r="E90" s="110">
        <v>305</v>
      </c>
      <c r="F90" s="117">
        <v>122830.28</v>
      </c>
      <c r="G90" s="117"/>
      <c r="H90" s="117">
        <v>348.55</v>
      </c>
      <c r="I90" s="118"/>
      <c r="J90" s="92"/>
      <c r="K90" t="s">
        <v>304</v>
      </c>
    </row>
    <row r="91" spans="1:11" s="80" customFormat="1" ht="12.75">
      <c r="A91" s="113"/>
      <c r="B91" s="129" t="s">
        <v>56</v>
      </c>
      <c r="C91" s="110"/>
      <c r="D91" s="110"/>
      <c r="E91" s="110"/>
      <c r="F91" s="122">
        <f>SUM(F90:F90)</f>
        <v>122830.28</v>
      </c>
      <c r="G91" s="122">
        <f>SUM(G90:G90)</f>
        <v>0</v>
      </c>
      <c r="H91" s="122">
        <f>SUM(H90:H90)</f>
        <v>348.55</v>
      </c>
      <c r="I91" s="118">
        <f>F91+G91</f>
        <v>122830.28</v>
      </c>
      <c r="J91"/>
      <c r="K91"/>
    </row>
    <row r="92" spans="1:11" s="80" customFormat="1" ht="12.75">
      <c r="A92" s="113"/>
      <c r="B92" s="114" t="s">
        <v>70</v>
      </c>
      <c r="C92" s="110"/>
      <c r="D92" s="110"/>
      <c r="E92" s="110"/>
      <c r="F92" s="126"/>
      <c r="G92" s="126"/>
      <c r="H92" s="126"/>
      <c r="I92" s="127"/>
      <c r="J92" s="100"/>
      <c r="K92"/>
    </row>
    <row r="93" spans="1:11" s="80" customFormat="1" ht="12.75">
      <c r="A93" s="115">
        <v>6</v>
      </c>
      <c r="B93" s="120" t="s">
        <v>332</v>
      </c>
      <c r="C93" s="116" t="s">
        <v>333</v>
      </c>
      <c r="D93" s="110" t="s">
        <v>35</v>
      </c>
      <c r="E93" s="110">
        <v>232</v>
      </c>
      <c r="F93" s="117">
        <v>111358.36</v>
      </c>
      <c r="G93" s="117"/>
      <c r="H93" s="117"/>
      <c r="I93" s="118"/>
      <c r="J93"/>
      <c r="K93"/>
    </row>
    <row r="94" spans="1:11" s="80" customFormat="1" ht="12.75">
      <c r="A94" s="115">
        <v>7</v>
      </c>
      <c r="B94" s="120" t="s">
        <v>334</v>
      </c>
      <c r="C94" s="116" t="s">
        <v>335</v>
      </c>
      <c r="D94" s="110" t="s">
        <v>35</v>
      </c>
      <c r="E94" s="110">
        <v>55.76</v>
      </c>
      <c r="F94" s="117">
        <v>16439.26</v>
      </c>
      <c r="G94" s="117"/>
      <c r="H94" s="117"/>
      <c r="I94" s="118"/>
      <c r="J94" s="101"/>
      <c r="K94" t="s">
        <v>313</v>
      </c>
    </row>
    <row r="95" spans="1:11" s="80" customFormat="1" ht="12.75">
      <c r="A95" s="159">
        <v>40197</v>
      </c>
      <c r="B95" s="120" t="s">
        <v>373</v>
      </c>
      <c r="C95" s="116" t="s">
        <v>333</v>
      </c>
      <c r="D95" s="110" t="s">
        <v>35</v>
      </c>
      <c r="E95" s="110">
        <v>266</v>
      </c>
      <c r="F95" s="117">
        <v>100417.15</v>
      </c>
      <c r="G95" s="117"/>
      <c r="H95" s="117">
        <v>288.94</v>
      </c>
      <c r="I95" s="118"/>
      <c r="J95" s="101"/>
      <c r="K95"/>
    </row>
    <row r="96" spans="1:11" s="80" customFormat="1" ht="12.75">
      <c r="A96" s="113"/>
      <c r="B96" s="129" t="s">
        <v>71</v>
      </c>
      <c r="C96" s="110"/>
      <c r="D96" s="110"/>
      <c r="E96" s="110"/>
      <c r="F96" s="122">
        <f>SUM(F93:F95)</f>
        <v>228214.77</v>
      </c>
      <c r="G96" s="122">
        <f>SUM(G93:G95)</f>
        <v>0</v>
      </c>
      <c r="H96" s="122">
        <f>SUM(H93:H95)</f>
        <v>288.94</v>
      </c>
      <c r="I96" s="118">
        <f>F96+G96</f>
        <v>228214.77</v>
      </c>
      <c r="J96"/>
      <c r="K96"/>
    </row>
    <row r="97" spans="1:11" s="80" customFormat="1" ht="12.75">
      <c r="A97" s="113"/>
      <c r="B97" s="114" t="s">
        <v>72</v>
      </c>
      <c r="C97" s="110"/>
      <c r="D97" s="110"/>
      <c r="E97" s="110"/>
      <c r="F97" s="122"/>
      <c r="G97" s="122"/>
      <c r="H97" s="122"/>
      <c r="I97" s="118"/>
      <c r="J97" s="103"/>
      <c r="K97" t="s">
        <v>315</v>
      </c>
    </row>
    <row r="98" spans="1:11" s="80" customFormat="1" ht="12.75">
      <c r="A98" s="115">
        <v>8</v>
      </c>
      <c r="B98" s="120" t="s">
        <v>338</v>
      </c>
      <c r="C98" s="116" t="s">
        <v>333</v>
      </c>
      <c r="D98" s="110" t="s">
        <v>35</v>
      </c>
      <c r="E98" s="110">
        <v>185</v>
      </c>
      <c r="F98" s="117">
        <v>82129.6</v>
      </c>
      <c r="G98" s="117"/>
      <c r="H98" s="117"/>
      <c r="I98" s="127"/>
      <c r="J98" s="103"/>
      <c r="K98"/>
    </row>
    <row r="99" spans="1:11" s="80" customFormat="1" ht="12.75">
      <c r="A99" s="159">
        <v>40197</v>
      </c>
      <c r="B99" s="120" t="s">
        <v>374</v>
      </c>
      <c r="C99" s="116" t="s">
        <v>375</v>
      </c>
      <c r="D99" s="110" t="s">
        <v>10</v>
      </c>
      <c r="E99" s="110">
        <v>1</v>
      </c>
      <c r="F99" s="117">
        <v>81311.06</v>
      </c>
      <c r="G99" s="117"/>
      <c r="H99" s="117">
        <v>194.09</v>
      </c>
      <c r="I99" s="127"/>
      <c r="J99"/>
      <c r="K99"/>
    </row>
    <row r="100" spans="1:11" s="80" customFormat="1" ht="12.75">
      <c r="A100" s="146">
        <v>21</v>
      </c>
      <c r="B100" s="120" t="s">
        <v>410</v>
      </c>
      <c r="C100" s="120" t="s">
        <v>333</v>
      </c>
      <c r="D100" s="110" t="s">
        <v>35</v>
      </c>
      <c r="E100" s="110">
        <v>282</v>
      </c>
      <c r="F100" s="117">
        <v>108339.1</v>
      </c>
      <c r="G100" s="117"/>
      <c r="H100" s="117">
        <v>313.66</v>
      </c>
      <c r="I100" s="118"/>
      <c r="J100"/>
      <c r="K100"/>
    </row>
    <row r="101" spans="1:9" s="80" customFormat="1" ht="12.75">
      <c r="A101" s="113"/>
      <c r="B101" s="129" t="s">
        <v>73</v>
      </c>
      <c r="C101" s="110"/>
      <c r="D101" s="110"/>
      <c r="E101" s="110"/>
      <c r="F101" s="122">
        <f>SUM(F98:F100)</f>
        <v>271779.76</v>
      </c>
      <c r="G101" s="122">
        <f>SUM(G98:G100)</f>
        <v>0</v>
      </c>
      <c r="H101" s="122">
        <f>SUM(H98:H100)</f>
        <v>507.75</v>
      </c>
      <c r="I101" s="118">
        <f>F101+G101</f>
        <v>271779.76</v>
      </c>
    </row>
    <row r="102" spans="1:9" s="80" customFormat="1" ht="12.75">
      <c r="A102" s="113"/>
      <c r="B102" s="125" t="s">
        <v>220</v>
      </c>
      <c r="C102" s="110"/>
      <c r="D102" s="110"/>
      <c r="E102" s="110"/>
      <c r="F102" s="126">
        <f>SUM(+F96+F91+F88)</f>
        <v>402407.89</v>
      </c>
      <c r="G102" s="126"/>
      <c r="H102" s="126">
        <f>SUM(H101+H96+H91+H88)</f>
        <v>1271.08</v>
      </c>
      <c r="I102" s="127">
        <f>SUM(+I96+I91+I88)</f>
        <v>402407.89</v>
      </c>
    </row>
    <row r="103" spans="1:9" s="80" customFormat="1" ht="12.75">
      <c r="A103" s="113"/>
      <c r="B103" s="129" t="s">
        <v>22</v>
      </c>
      <c r="C103" s="110"/>
      <c r="D103" s="110"/>
      <c r="E103" s="110"/>
      <c r="F103" s="126">
        <f>SUM(F102+F84+F65+F46+F30)</f>
        <v>3241687.4800000004</v>
      </c>
      <c r="G103" s="126">
        <f>SUM(G102+G84+G65+G46+G30)</f>
        <v>368139.8300000001</v>
      </c>
      <c r="H103" s="126">
        <f>SUM(H102+H84+H65+H46+H30)</f>
        <v>7101.110000000001</v>
      </c>
      <c r="I103" s="127">
        <f>SUM(F103+G103)</f>
        <v>3609827.3100000005</v>
      </c>
    </row>
    <row r="104" spans="1:9" s="80" customFormat="1" ht="12.75">
      <c r="A104" s="160"/>
      <c r="B104" s="143" t="s">
        <v>23</v>
      </c>
      <c r="C104" s="161" t="s">
        <v>24</v>
      </c>
      <c r="D104" s="183"/>
      <c r="E104" s="184"/>
      <c r="F104" s="185">
        <f>SUM(F103+G103)</f>
        <v>3609827.3100000005</v>
      </c>
      <c r="G104" s="186"/>
      <c r="H104" s="144">
        <v>9231.44</v>
      </c>
      <c r="I104" s="161"/>
    </row>
    <row r="105" spans="1:9" s="80" customFormat="1" ht="12.75">
      <c r="A105" s="162"/>
      <c r="B105" s="162"/>
      <c r="C105" s="162"/>
      <c r="D105" s="162"/>
      <c r="E105" s="162"/>
      <c r="F105" s="162"/>
      <c r="G105" s="162"/>
      <c r="H105" s="162"/>
      <c r="I105" s="162"/>
    </row>
    <row r="106" spans="1:9" s="80" customFormat="1" ht="12.75">
      <c r="A106" s="181"/>
      <c r="B106" s="181"/>
      <c r="C106" s="181"/>
      <c r="D106" s="181"/>
      <c r="E106" s="181"/>
      <c r="F106" s="181"/>
      <c r="G106" s="181"/>
      <c r="H106" s="181"/>
      <c r="I106" s="181"/>
    </row>
    <row r="107" spans="1:9" ht="12.75">
      <c r="A107" s="181"/>
      <c r="B107" s="181"/>
      <c r="C107" s="181"/>
      <c r="D107" s="181"/>
      <c r="E107" s="181"/>
      <c r="F107" s="181"/>
      <c r="G107" s="181"/>
      <c r="H107" s="181"/>
      <c r="I107" s="181"/>
    </row>
    <row r="109" spans="1:9" ht="12.75">
      <c r="A109" s="181"/>
      <c r="B109" s="181"/>
      <c r="C109" s="181"/>
      <c r="D109" s="181"/>
      <c r="E109" s="181"/>
      <c r="F109" s="181"/>
      <c r="G109" s="181"/>
      <c r="H109" s="181"/>
      <c r="I109" s="181"/>
    </row>
    <row r="112" spans="1:9" ht="12.75">
      <c r="A112" s="181"/>
      <c r="B112" s="181"/>
      <c r="C112" s="181"/>
      <c r="D112" s="181"/>
      <c r="E112" s="181"/>
      <c r="F112" s="181"/>
      <c r="G112" s="181"/>
      <c r="H112" s="181"/>
      <c r="I112" s="181"/>
    </row>
  </sheetData>
  <sheetProtection/>
  <mergeCells count="7">
    <mergeCell ref="A107:I107"/>
    <mergeCell ref="A109:I109"/>
    <mergeCell ref="A112:I112"/>
    <mergeCell ref="A1:I1"/>
    <mergeCell ref="D104:E104"/>
    <mergeCell ref="F104:G104"/>
    <mergeCell ref="A106:I106"/>
  </mergeCells>
  <printOptions/>
  <pageMargins left="0.3937007874015748" right="0.1968503937007874" top="0.3937007874015748" bottom="0.3937007874015748" header="0.3937007874015748" footer="0.1968503937007874"/>
  <pageSetup horizontalDpi="600" verticalDpi="600" orientation="landscape" paperSize="9" r:id="rId1"/>
  <headerFooter alignWithMargins="0">
    <oddFooter>&amp;L&amp;B Конфиденциально&amp;B&amp;C&amp;D&amp;RСтраница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25">
      <selection activeCell="L38" sqref="L38"/>
    </sheetView>
  </sheetViews>
  <sheetFormatPr defaultColWidth="9.140625" defaultRowHeight="12.75"/>
  <cols>
    <col min="1" max="1" width="5.57421875" style="0" customWidth="1"/>
    <col min="2" max="2" width="24.00390625" style="0" customWidth="1"/>
    <col min="3" max="3" width="38.57421875" style="0" customWidth="1"/>
    <col min="4" max="4" width="6.00390625" style="148" customWidth="1"/>
    <col min="5" max="5" width="5.8515625" style="148" customWidth="1"/>
    <col min="6" max="7" width="9.8515625" style="148" customWidth="1"/>
  </cols>
  <sheetData>
    <row r="1" spans="1:7" ht="15.75">
      <c r="A1" s="164" t="s">
        <v>414</v>
      </c>
      <c r="B1" s="164"/>
      <c r="C1" s="164"/>
      <c r="D1" s="164"/>
      <c r="E1" s="164"/>
      <c r="F1" s="164"/>
      <c r="G1" s="164"/>
    </row>
    <row r="2" spans="1:7" ht="51">
      <c r="A2" s="68" t="s">
        <v>412</v>
      </c>
      <c r="B2" s="69" t="s">
        <v>1</v>
      </c>
      <c r="C2" s="69" t="s">
        <v>2</v>
      </c>
      <c r="D2" s="68" t="s">
        <v>3</v>
      </c>
      <c r="E2" s="69" t="s">
        <v>4</v>
      </c>
      <c r="F2" s="68" t="s">
        <v>5</v>
      </c>
      <c r="G2" s="68" t="s">
        <v>6</v>
      </c>
    </row>
    <row r="3" spans="1:7" ht="12.75">
      <c r="A3" s="11"/>
      <c r="B3" s="17"/>
      <c r="C3" s="5" t="s">
        <v>45</v>
      </c>
      <c r="D3" s="4"/>
      <c r="E3" s="4"/>
      <c r="F3" s="5"/>
      <c r="G3" s="5"/>
    </row>
    <row r="4" spans="1:7" ht="12.75">
      <c r="A4" s="11"/>
      <c r="B4" s="7" t="s">
        <v>46</v>
      </c>
      <c r="C4" s="4"/>
      <c r="D4" s="4"/>
      <c r="E4" s="4"/>
      <c r="F4" s="5"/>
      <c r="G4" s="5"/>
    </row>
    <row r="5" spans="1:7" ht="12.75">
      <c r="A5" s="11">
        <v>1</v>
      </c>
      <c r="B5" s="8" t="s">
        <v>87</v>
      </c>
      <c r="C5" s="8" t="s">
        <v>12</v>
      </c>
      <c r="D5" s="4" t="s">
        <v>10</v>
      </c>
      <c r="E5" s="4">
        <v>2</v>
      </c>
      <c r="F5" s="4">
        <v>33216.89</v>
      </c>
      <c r="G5" s="5"/>
    </row>
    <row r="6" spans="1:7" ht="12.75">
      <c r="A6" s="11">
        <v>2</v>
      </c>
      <c r="B6" s="8" t="s">
        <v>148</v>
      </c>
      <c r="C6" s="8" t="s">
        <v>149</v>
      </c>
      <c r="D6" s="4" t="s">
        <v>35</v>
      </c>
      <c r="E6" s="4">
        <v>48</v>
      </c>
      <c r="F6" s="4">
        <v>21246.29</v>
      </c>
      <c r="G6" s="5"/>
    </row>
    <row r="7" spans="1:7" ht="12.75">
      <c r="A7" s="11">
        <v>3</v>
      </c>
      <c r="B7" s="8" t="s">
        <v>147</v>
      </c>
      <c r="C7" s="8" t="s">
        <v>12</v>
      </c>
      <c r="D7" s="4" t="s">
        <v>10</v>
      </c>
      <c r="E7" s="4">
        <v>2</v>
      </c>
      <c r="F7" s="4">
        <v>68995.23</v>
      </c>
      <c r="G7" s="4"/>
    </row>
    <row r="8" spans="1:7" ht="25.5">
      <c r="A8" s="11">
        <v>4</v>
      </c>
      <c r="B8" s="16" t="s">
        <v>168</v>
      </c>
      <c r="C8" s="16" t="s">
        <v>26</v>
      </c>
      <c r="D8" s="4" t="s">
        <v>11</v>
      </c>
      <c r="E8" s="4">
        <v>126.3</v>
      </c>
      <c r="F8" s="7"/>
      <c r="G8" s="4">
        <v>76909.03</v>
      </c>
    </row>
    <row r="9" spans="1:7" ht="12.75">
      <c r="A9" s="11">
        <v>5</v>
      </c>
      <c r="B9" s="16" t="s">
        <v>169</v>
      </c>
      <c r="C9" s="8" t="s">
        <v>12</v>
      </c>
      <c r="D9" s="4" t="s">
        <v>10</v>
      </c>
      <c r="E9" s="4">
        <v>3</v>
      </c>
      <c r="F9" s="4">
        <v>60259.19</v>
      </c>
      <c r="G9" s="4"/>
    </row>
    <row r="10" spans="1:7" ht="12.75">
      <c r="A10" s="11">
        <v>6</v>
      </c>
      <c r="B10" s="16" t="s">
        <v>240</v>
      </c>
      <c r="C10" s="16" t="s">
        <v>238</v>
      </c>
      <c r="D10" s="4" t="s">
        <v>11</v>
      </c>
      <c r="E10" s="10">
        <v>88</v>
      </c>
      <c r="F10" s="50"/>
      <c r="G10" s="50">
        <v>35633.18</v>
      </c>
    </row>
    <row r="11" spans="1:7" ht="12.75">
      <c r="A11" s="11">
        <v>7</v>
      </c>
      <c r="B11" s="16" t="s">
        <v>241</v>
      </c>
      <c r="C11" s="16" t="s">
        <v>242</v>
      </c>
      <c r="D11" s="4" t="s">
        <v>11</v>
      </c>
      <c r="E11" s="10">
        <v>10</v>
      </c>
      <c r="F11" s="50">
        <v>59486.84</v>
      </c>
      <c r="G11" s="50"/>
    </row>
    <row r="12" spans="1:7" ht="12.75">
      <c r="A12" s="11">
        <v>8</v>
      </c>
      <c r="B12" s="16" t="s">
        <v>245</v>
      </c>
      <c r="C12" s="8" t="s">
        <v>12</v>
      </c>
      <c r="D12" s="4" t="s">
        <v>10</v>
      </c>
      <c r="E12" s="10">
        <v>2</v>
      </c>
      <c r="F12" s="50">
        <v>51566.18</v>
      </c>
      <c r="G12" s="50"/>
    </row>
    <row r="13" spans="1:7" ht="12.75">
      <c r="A13" s="11"/>
      <c r="B13" s="12" t="s">
        <v>47</v>
      </c>
      <c r="C13" s="4"/>
      <c r="D13" s="4"/>
      <c r="E13" s="4"/>
      <c r="F13" s="7">
        <f>SUM(F5:F12)</f>
        <v>294770.62</v>
      </c>
      <c r="G13" s="7">
        <f>SUM(G5:G12)</f>
        <v>112542.20999999999</v>
      </c>
    </row>
    <row r="14" spans="1:7" ht="12.75">
      <c r="A14" s="11"/>
      <c r="B14" s="7" t="s">
        <v>50</v>
      </c>
      <c r="C14" s="4"/>
      <c r="D14" s="4"/>
      <c r="E14" s="4"/>
      <c r="F14" s="5"/>
      <c r="G14" s="5"/>
    </row>
    <row r="15" spans="1:7" ht="12.75">
      <c r="A15" s="11">
        <v>9</v>
      </c>
      <c r="B15" s="16" t="s">
        <v>151</v>
      </c>
      <c r="C15" s="16" t="s">
        <v>152</v>
      </c>
      <c r="D15" s="4" t="s">
        <v>11</v>
      </c>
      <c r="E15" s="10">
        <v>53</v>
      </c>
      <c r="F15" s="50">
        <v>45131.24</v>
      </c>
      <c r="G15" s="2"/>
    </row>
    <row r="16" spans="1:7" ht="12.75">
      <c r="A16" s="11">
        <v>10</v>
      </c>
      <c r="B16" s="16" t="s">
        <v>171</v>
      </c>
      <c r="C16" s="8" t="s">
        <v>172</v>
      </c>
      <c r="D16" s="4" t="s">
        <v>11</v>
      </c>
      <c r="E16" s="4">
        <v>120</v>
      </c>
      <c r="F16" s="7"/>
      <c r="G16" s="4">
        <v>72494.11</v>
      </c>
    </row>
    <row r="17" spans="1:7" ht="25.5">
      <c r="A17" s="11">
        <v>11</v>
      </c>
      <c r="B17" s="8" t="s">
        <v>218</v>
      </c>
      <c r="C17" s="4" t="s">
        <v>219</v>
      </c>
      <c r="D17" s="4" t="s">
        <v>11</v>
      </c>
      <c r="E17" s="4">
        <v>127</v>
      </c>
      <c r="F17" s="4">
        <v>246508.15</v>
      </c>
      <c r="G17" s="4"/>
    </row>
    <row r="18" spans="1:7" ht="12.75">
      <c r="A18" s="11">
        <v>12</v>
      </c>
      <c r="B18" s="16" t="s">
        <v>243</v>
      </c>
      <c r="C18" s="8" t="s">
        <v>34</v>
      </c>
      <c r="D18" s="4" t="s">
        <v>35</v>
      </c>
      <c r="E18" s="4">
        <v>922</v>
      </c>
      <c r="F18" s="4">
        <v>466336.12</v>
      </c>
      <c r="G18" s="4"/>
    </row>
    <row r="19" spans="1:7" ht="12.75">
      <c r="A19" s="11">
        <v>13</v>
      </c>
      <c r="B19" s="16" t="s">
        <v>278</v>
      </c>
      <c r="C19" s="8" t="s">
        <v>279</v>
      </c>
      <c r="D19" s="4" t="s">
        <v>11</v>
      </c>
      <c r="E19" s="4">
        <v>78</v>
      </c>
      <c r="F19" s="7"/>
      <c r="G19" s="4">
        <v>64622.19</v>
      </c>
    </row>
    <row r="20" spans="1:7" ht="12.75">
      <c r="A20" s="11">
        <v>14</v>
      </c>
      <c r="B20" s="16" t="s">
        <v>283</v>
      </c>
      <c r="C20" s="8" t="s">
        <v>12</v>
      </c>
      <c r="D20" s="4" t="s">
        <v>10</v>
      </c>
      <c r="E20" s="4">
        <v>4</v>
      </c>
      <c r="F20" s="4">
        <v>190338.64</v>
      </c>
      <c r="G20" s="4"/>
    </row>
    <row r="21" spans="1:7" ht="12.75">
      <c r="A21" s="11">
        <v>15</v>
      </c>
      <c r="B21" s="16" t="s">
        <v>302</v>
      </c>
      <c r="C21" s="8" t="s">
        <v>12</v>
      </c>
      <c r="D21" s="4" t="s">
        <v>10</v>
      </c>
      <c r="E21" s="4">
        <v>2</v>
      </c>
      <c r="F21" s="4">
        <v>82300.59</v>
      </c>
      <c r="G21" s="4"/>
    </row>
    <row r="22" spans="1:7" ht="12.75">
      <c r="A22" s="11">
        <v>16</v>
      </c>
      <c r="B22" s="16" t="s">
        <v>328</v>
      </c>
      <c r="C22" s="8" t="s">
        <v>321</v>
      </c>
      <c r="D22" s="4" t="s">
        <v>35</v>
      </c>
      <c r="E22" s="4">
        <v>972</v>
      </c>
      <c r="F22" s="4">
        <v>485964.66</v>
      </c>
      <c r="G22" s="4"/>
    </row>
    <row r="23" spans="1:7" ht="12.75">
      <c r="A23" s="11">
        <v>17</v>
      </c>
      <c r="B23" s="8" t="s">
        <v>399</v>
      </c>
      <c r="C23" s="8" t="s">
        <v>396</v>
      </c>
      <c r="D23" s="4"/>
      <c r="E23" s="4"/>
      <c r="F23" s="4">
        <v>20841.15</v>
      </c>
      <c r="G23" s="4"/>
    </row>
    <row r="24" spans="1:7" ht="12.75">
      <c r="A24" s="11">
        <v>18</v>
      </c>
      <c r="B24" s="8" t="s">
        <v>400</v>
      </c>
      <c r="C24" s="8" t="s">
        <v>396</v>
      </c>
      <c r="D24" s="4"/>
      <c r="E24" s="4"/>
      <c r="F24" s="4">
        <v>77012</v>
      </c>
      <c r="G24" s="4"/>
    </row>
    <row r="25" spans="1:7" ht="12.75">
      <c r="A25" s="11">
        <v>19</v>
      </c>
      <c r="B25" s="8" t="s">
        <v>401</v>
      </c>
      <c r="C25" s="8" t="s">
        <v>396</v>
      </c>
      <c r="D25" s="4"/>
      <c r="E25" s="4"/>
      <c r="F25" s="4">
        <v>42596.08</v>
      </c>
      <c r="G25" s="4"/>
    </row>
    <row r="26" spans="1:7" ht="12.75">
      <c r="A26" s="11">
        <v>20</v>
      </c>
      <c r="B26" s="8" t="s">
        <v>402</v>
      </c>
      <c r="C26" s="8" t="s">
        <v>396</v>
      </c>
      <c r="D26" s="4"/>
      <c r="E26" s="4"/>
      <c r="F26" s="4">
        <v>42596.08</v>
      </c>
      <c r="G26" s="4"/>
    </row>
    <row r="27" spans="1:7" ht="12.75">
      <c r="A27" s="11">
        <v>21</v>
      </c>
      <c r="B27" s="8" t="s">
        <v>328</v>
      </c>
      <c r="C27" s="8" t="s">
        <v>396</v>
      </c>
      <c r="D27" s="4"/>
      <c r="E27" s="4"/>
      <c r="F27" s="4">
        <v>44762.57</v>
      </c>
      <c r="G27" s="4"/>
    </row>
    <row r="28" spans="1:7" ht="12.75">
      <c r="A28" s="11">
        <v>22</v>
      </c>
      <c r="B28" s="8" t="s">
        <v>403</v>
      </c>
      <c r="C28" s="8" t="s">
        <v>396</v>
      </c>
      <c r="D28" s="4"/>
      <c r="E28" s="4"/>
      <c r="F28" s="4">
        <v>91031.89</v>
      </c>
      <c r="G28" s="4"/>
    </row>
    <row r="29" spans="1:7" ht="12.75">
      <c r="A29" s="11">
        <v>23</v>
      </c>
      <c r="B29" s="8" t="s">
        <v>404</v>
      </c>
      <c r="C29" s="8" t="s">
        <v>396</v>
      </c>
      <c r="D29" s="4"/>
      <c r="E29" s="4"/>
      <c r="F29" s="4">
        <v>40610.12</v>
      </c>
      <c r="G29" s="4"/>
    </row>
    <row r="30" spans="1:7" ht="12.75">
      <c r="A30" s="11">
        <v>24</v>
      </c>
      <c r="B30" s="8" t="s">
        <v>394</v>
      </c>
      <c r="C30" s="8" t="s">
        <v>405</v>
      </c>
      <c r="D30" s="4" t="s">
        <v>11</v>
      </c>
      <c r="E30" s="4">
        <v>50</v>
      </c>
      <c r="F30" s="4">
        <v>53778.6</v>
      </c>
      <c r="G30" s="4"/>
    </row>
    <row r="31" spans="1:7" ht="12.75">
      <c r="A31" s="11">
        <v>25</v>
      </c>
      <c r="B31" s="8" t="s">
        <v>398</v>
      </c>
      <c r="C31" s="8" t="s">
        <v>391</v>
      </c>
      <c r="D31" s="4" t="s">
        <v>11</v>
      </c>
      <c r="E31" s="4">
        <v>89</v>
      </c>
      <c r="F31" s="4">
        <v>270505.44</v>
      </c>
      <c r="G31" s="4"/>
    </row>
    <row r="32" spans="1:7" ht="25.5">
      <c r="A32" s="11"/>
      <c r="B32" s="12" t="s">
        <v>51</v>
      </c>
      <c r="C32" s="4"/>
      <c r="D32" s="4"/>
      <c r="E32" s="4"/>
      <c r="F32" s="7">
        <f>SUM(F15:F31)</f>
        <v>2200313.33</v>
      </c>
      <c r="G32" s="7">
        <f>SUM(G15:G31)</f>
        <v>137116.3</v>
      </c>
    </row>
    <row r="33" spans="1:7" ht="12.75">
      <c r="A33" s="11"/>
      <c r="B33" s="7" t="s">
        <v>68</v>
      </c>
      <c r="C33" s="5"/>
      <c r="D33" s="4"/>
      <c r="E33" s="4"/>
      <c r="F33" s="5"/>
      <c r="G33" s="5"/>
    </row>
    <row r="34" spans="1:7" ht="12.75">
      <c r="A34" s="11">
        <v>26</v>
      </c>
      <c r="B34" s="16" t="s">
        <v>154</v>
      </c>
      <c r="C34" s="8" t="s">
        <v>149</v>
      </c>
      <c r="D34" s="4" t="s">
        <v>86</v>
      </c>
      <c r="E34" s="4">
        <v>4.025</v>
      </c>
      <c r="F34" s="4">
        <v>67061.29</v>
      </c>
      <c r="G34" s="11"/>
    </row>
    <row r="35" spans="1:7" ht="12.75">
      <c r="A35" s="11">
        <v>27</v>
      </c>
      <c r="B35" s="16" t="s">
        <v>284</v>
      </c>
      <c r="C35" s="8" t="s">
        <v>34</v>
      </c>
      <c r="D35" s="4" t="s">
        <v>35</v>
      </c>
      <c r="E35" s="4">
        <v>576</v>
      </c>
      <c r="F35" s="4">
        <v>425722.78</v>
      </c>
      <c r="G35" s="4"/>
    </row>
    <row r="36" spans="1:7" ht="25.5">
      <c r="A36" s="11">
        <v>28</v>
      </c>
      <c r="B36" s="16" t="s">
        <v>285</v>
      </c>
      <c r="C36" s="8" t="s">
        <v>286</v>
      </c>
      <c r="D36" s="4" t="s">
        <v>35</v>
      </c>
      <c r="E36" s="4">
        <v>45</v>
      </c>
      <c r="F36" s="4">
        <v>64381.93</v>
      </c>
      <c r="G36" s="4"/>
    </row>
    <row r="37" spans="1:7" ht="25.5">
      <c r="A37" s="11">
        <v>29</v>
      </c>
      <c r="B37" s="16" t="s">
        <v>215</v>
      </c>
      <c r="C37" s="8" t="s">
        <v>216</v>
      </c>
      <c r="D37" s="4" t="s">
        <v>11</v>
      </c>
      <c r="E37" s="4">
        <v>21</v>
      </c>
      <c r="F37" s="4">
        <v>122956.94</v>
      </c>
      <c r="G37" s="4"/>
    </row>
    <row r="38" spans="1:7" ht="12.75">
      <c r="A38" s="11">
        <v>30</v>
      </c>
      <c r="B38" s="16" t="s">
        <v>406</v>
      </c>
      <c r="C38" s="8" t="s">
        <v>405</v>
      </c>
      <c r="D38" s="4" t="s">
        <v>11</v>
      </c>
      <c r="E38" s="4">
        <v>34</v>
      </c>
      <c r="F38" s="4">
        <v>38915.93</v>
      </c>
      <c r="G38" s="4"/>
    </row>
    <row r="39" spans="1:7" ht="12.75">
      <c r="A39" s="11"/>
      <c r="B39" s="23" t="s">
        <v>69</v>
      </c>
      <c r="C39" s="24"/>
      <c r="D39" s="24"/>
      <c r="E39" s="24"/>
      <c r="F39" s="26">
        <f>SUM(F34:F38)</f>
        <v>719038.87</v>
      </c>
      <c r="G39" s="26">
        <f>SUM(G38:G38)</f>
        <v>0</v>
      </c>
    </row>
    <row r="40" spans="1:7" ht="12.75">
      <c r="A40" s="11"/>
      <c r="B40" s="17" t="s">
        <v>48</v>
      </c>
      <c r="C40" s="4"/>
      <c r="D40" s="4"/>
      <c r="E40" s="4"/>
      <c r="F40" s="5">
        <f>SUM(F39+F32+F13)</f>
        <v>3214122.8200000003</v>
      </c>
      <c r="G40" s="5">
        <f>SUM(+G32+G13)</f>
        <v>249658.50999999998</v>
      </c>
    </row>
    <row r="41" spans="1:7" s="150" customFormat="1" ht="12.75">
      <c r="A41" s="149"/>
      <c r="B41" s="149" t="s">
        <v>413</v>
      </c>
      <c r="C41" s="149"/>
      <c r="D41" s="151"/>
      <c r="E41" s="151"/>
      <c r="F41" s="187">
        <f>SUM(F40+G40)</f>
        <v>3463781.33</v>
      </c>
      <c r="G41" s="188"/>
    </row>
  </sheetData>
  <sheetProtection/>
  <mergeCells count="2">
    <mergeCell ref="F41:G41"/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3">
      <selection activeCell="B20" sqref="B20"/>
    </sheetView>
  </sheetViews>
  <sheetFormatPr defaultColWidth="9.140625" defaultRowHeight="12.75"/>
  <cols>
    <col min="1" max="1" width="5.421875" style="162" customWidth="1"/>
    <col min="2" max="2" width="33.140625" style="162" customWidth="1"/>
    <col min="3" max="3" width="29.57421875" style="162" customWidth="1"/>
    <col min="4" max="4" width="6.28125" style="162" customWidth="1"/>
    <col min="5" max="5" width="7.28125" style="162" customWidth="1"/>
    <col min="6" max="7" width="11.00390625" style="162" customWidth="1"/>
    <col min="8" max="8" width="8.57421875" style="162" customWidth="1"/>
    <col min="9" max="9" width="20.00390625" style="162" customWidth="1"/>
  </cols>
  <sheetData>
    <row r="1" spans="1:9" ht="12.75">
      <c r="A1" s="182" t="s">
        <v>424</v>
      </c>
      <c r="B1" s="182"/>
      <c r="C1" s="182"/>
      <c r="D1" s="182"/>
      <c r="E1" s="182"/>
      <c r="F1" s="182"/>
      <c r="G1" s="182"/>
      <c r="H1" s="182"/>
      <c r="I1" s="182"/>
    </row>
    <row r="2" spans="1:9" ht="42.75">
      <c r="A2" s="108" t="s">
        <v>0</v>
      </c>
      <c r="B2" s="109" t="s">
        <v>1</v>
      </c>
      <c r="C2" s="109" t="s">
        <v>2</v>
      </c>
      <c r="D2" s="108" t="s">
        <v>3</v>
      </c>
      <c r="E2" s="109" t="s">
        <v>4</v>
      </c>
      <c r="F2" s="108" t="s">
        <v>5</v>
      </c>
      <c r="G2" s="108" t="s">
        <v>6</v>
      </c>
      <c r="H2" s="108" t="s">
        <v>7</v>
      </c>
      <c r="I2" s="108" t="s">
        <v>8</v>
      </c>
    </row>
    <row r="3" spans="1:9" ht="12.75">
      <c r="A3" s="110"/>
      <c r="B3" s="110"/>
      <c r="C3" s="111" t="s">
        <v>9</v>
      </c>
      <c r="D3" s="110"/>
      <c r="E3" s="110"/>
      <c r="F3" s="110"/>
      <c r="G3" s="110"/>
      <c r="H3" s="110"/>
      <c r="I3" s="112"/>
    </row>
    <row r="4" spans="1:9" ht="12.75">
      <c r="A4" s="113"/>
      <c r="B4" s="110"/>
      <c r="C4" s="111" t="s">
        <v>18</v>
      </c>
      <c r="D4" s="110"/>
      <c r="E4" s="110"/>
      <c r="F4" s="110"/>
      <c r="G4" s="110"/>
      <c r="H4" s="110"/>
      <c r="I4" s="153"/>
    </row>
    <row r="5" spans="1:9" ht="12.75">
      <c r="A5" s="113"/>
      <c r="B5" s="114" t="s">
        <v>19</v>
      </c>
      <c r="C5" s="110"/>
      <c r="D5" s="110"/>
      <c r="E5" s="110"/>
      <c r="F5" s="110"/>
      <c r="G5" s="110"/>
      <c r="H5" s="110"/>
      <c r="I5" s="153"/>
    </row>
    <row r="6" spans="1:9" ht="12.75">
      <c r="A6" s="130">
        <v>10</v>
      </c>
      <c r="B6" s="116" t="s">
        <v>298</v>
      </c>
      <c r="C6" s="116" t="s">
        <v>12</v>
      </c>
      <c r="D6" s="110" t="s">
        <v>10</v>
      </c>
      <c r="E6" s="110">
        <v>2</v>
      </c>
      <c r="F6" s="117">
        <v>26535.97</v>
      </c>
      <c r="G6" s="110"/>
      <c r="H6" s="117">
        <v>157.8</v>
      </c>
      <c r="I6" s="153"/>
    </row>
    <row r="7" spans="1:9" ht="12.75">
      <c r="A7" s="130">
        <v>11</v>
      </c>
      <c r="B7" s="116" t="s">
        <v>299</v>
      </c>
      <c r="C7" s="116" t="s">
        <v>300</v>
      </c>
      <c r="D7" s="110" t="s">
        <v>10</v>
      </c>
      <c r="E7" s="110">
        <v>1</v>
      </c>
      <c r="F7" s="117">
        <v>19023.42</v>
      </c>
      <c r="G7" s="110"/>
      <c r="H7" s="117">
        <v>74.89</v>
      </c>
      <c r="I7" s="153"/>
    </row>
    <row r="8" spans="1:9" ht="12.75">
      <c r="A8" s="130">
        <v>35</v>
      </c>
      <c r="B8" s="116" t="s">
        <v>301</v>
      </c>
      <c r="C8" s="116" t="s">
        <v>34</v>
      </c>
      <c r="D8" s="110" t="s">
        <v>35</v>
      </c>
      <c r="E8" s="110">
        <v>986.6</v>
      </c>
      <c r="F8" s="117">
        <v>479593.49</v>
      </c>
      <c r="G8" s="110"/>
      <c r="H8" s="117">
        <v>741</v>
      </c>
      <c r="I8" s="156" t="s">
        <v>244</v>
      </c>
    </row>
    <row r="9" spans="1:9" ht="12.75">
      <c r="A9" s="115">
        <v>36</v>
      </c>
      <c r="B9" s="116" t="s">
        <v>318</v>
      </c>
      <c r="C9" s="116" t="s">
        <v>319</v>
      </c>
      <c r="D9" s="110" t="s">
        <v>10</v>
      </c>
      <c r="E9" s="110">
        <v>2</v>
      </c>
      <c r="F9" s="117">
        <v>35767.78</v>
      </c>
      <c r="G9" s="110"/>
      <c r="H9" s="117">
        <v>180.29</v>
      </c>
      <c r="I9" s="153"/>
    </row>
    <row r="10" spans="1:9" ht="12.75">
      <c r="A10" s="115">
        <v>37</v>
      </c>
      <c r="B10" s="116" t="s">
        <v>329</v>
      </c>
      <c r="C10" s="116" t="s">
        <v>321</v>
      </c>
      <c r="D10" s="110" t="s">
        <v>35</v>
      </c>
      <c r="E10" s="110">
        <v>84.4</v>
      </c>
      <c r="F10" s="117">
        <v>37157.16</v>
      </c>
      <c r="G10" s="110"/>
      <c r="H10" s="117">
        <v>51.43</v>
      </c>
      <c r="I10" s="153"/>
    </row>
    <row r="11" spans="1:9" ht="12.75">
      <c r="A11" s="119">
        <v>69</v>
      </c>
      <c r="B11" s="116" t="s">
        <v>339</v>
      </c>
      <c r="C11" s="116" t="s">
        <v>340</v>
      </c>
      <c r="D11" s="110" t="s">
        <v>11</v>
      </c>
      <c r="E11" s="110">
        <v>117</v>
      </c>
      <c r="F11" s="117">
        <v>110380.32</v>
      </c>
      <c r="G11" s="117"/>
      <c r="H11" s="117">
        <v>121.39</v>
      </c>
      <c r="I11" s="153" t="s">
        <v>341</v>
      </c>
    </row>
    <row r="12" spans="1:9" ht="12.75">
      <c r="A12" s="119">
        <v>68</v>
      </c>
      <c r="B12" s="116" t="s">
        <v>346</v>
      </c>
      <c r="C12" s="116" t="s">
        <v>347</v>
      </c>
      <c r="D12" s="110" t="s">
        <v>11</v>
      </c>
      <c r="E12" s="110">
        <v>35</v>
      </c>
      <c r="F12" s="117">
        <v>52177.92</v>
      </c>
      <c r="G12" s="117"/>
      <c r="H12" s="117">
        <v>184.74</v>
      </c>
      <c r="I12" s="153" t="s">
        <v>348</v>
      </c>
    </row>
    <row r="13" spans="1:9" ht="12.75">
      <c r="A13" s="152" t="s">
        <v>418</v>
      </c>
      <c r="B13" s="116" t="s">
        <v>385</v>
      </c>
      <c r="C13" s="116" t="s">
        <v>319</v>
      </c>
      <c r="D13" s="110" t="s">
        <v>10</v>
      </c>
      <c r="E13" s="110">
        <v>2</v>
      </c>
      <c r="F13" s="117">
        <v>30046.61</v>
      </c>
      <c r="G13" s="117"/>
      <c r="H13" s="117">
        <v>141.27</v>
      </c>
      <c r="I13" s="153"/>
    </row>
    <row r="14" spans="1:9" ht="12.75">
      <c r="A14" s="157" t="s">
        <v>419</v>
      </c>
      <c r="B14" s="132" t="s">
        <v>386</v>
      </c>
      <c r="C14" s="132" t="s">
        <v>319</v>
      </c>
      <c r="D14" s="133" t="s">
        <v>10</v>
      </c>
      <c r="E14" s="133">
        <v>4</v>
      </c>
      <c r="F14" s="134">
        <v>38142.62</v>
      </c>
      <c r="G14" s="134"/>
      <c r="H14" s="134">
        <v>159.25</v>
      </c>
      <c r="I14" s="153"/>
    </row>
    <row r="15" spans="1:9" ht="12.75">
      <c r="A15" s="131"/>
      <c r="B15" s="136" t="s">
        <v>20</v>
      </c>
      <c r="C15" s="133"/>
      <c r="D15" s="133"/>
      <c r="E15" s="133"/>
      <c r="F15" s="137">
        <f>SUM(F6:F14)</f>
        <v>828825.2900000002</v>
      </c>
      <c r="G15" s="137">
        <f>SUM(G6:G14)</f>
        <v>0</v>
      </c>
      <c r="H15" s="137">
        <f>SUM(H6:H14)</f>
        <v>1812.0600000000002</v>
      </c>
      <c r="I15" s="118">
        <f>SUM(F15+G15)</f>
        <v>828825.2900000002</v>
      </c>
    </row>
    <row r="16" spans="1:9" ht="12.75">
      <c r="A16" s="131"/>
      <c r="B16" s="138" t="s">
        <v>77</v>
      </c>
      <c r="C16" s="133"/>
      <c r="D16" s="133"/>
      <c r="E16" s="133"/>
      <c r="F16" s="137"/>
      <c r="G16" s="137"/>
      <c r="H16" s="137"/>
      <c r="I16" s="118"/>
    </row>
    <row r="17" spans="1:9" ht="12.75">
      <c r="A17" s="139">
        <v>18</v>
      </c>
      <c r="B17" s="135" t="s">
        <v>342</v>
      </c>
      <c r="C17" s="132" t="s">
        <v>343</v>
      </c>
      <c r="D17" s="133" t="s">
        <v>10</v>
      </c>
      <c r="E17" s="133">
        <v>1</v>
      </c>
      <c r="F17" s="134">
        <v>32746.79</v>
      </c>
      <c r="G17" s="134"/>
      <c r="H17" s="134">
        <v>157.42</v>
      </c>
      <c r="I17" s="118"/>
    </row>
    <row r="18" spans="1:9" ht="12.75">
      <c r="A18" s="113"/>
      <c r="B18" s="129" t="s">
        <v>78</v>
      </c>
      <c r="C18" s="120"/>
      <c r="D18" s="110"/>
      <c r="E18" s="110"/>
      <c r="F18" s="122">
        <f>SUM(F17:F17)</f>
        <v>32746.79</v>
      </c>
      <c r="G18" s="122"/>
      <c r="H18" s="122">
        <f>SUM(H17:H17)</f>
        <v>157.42</v>
      </c>
      <c r="I18" s="118">
        <f>SUM(F18)</f>
        <v>32746.79</v>
      </c>
    </row>
    <row r="19" spans="1:9" ht="12.75">
      <c r="A19" s="113"/>
      <c r="B19" s="114" t="s">
        <v>88</v>
      </c>
      <c r="C19" s="120"/>
      <c r="D19" s="110"/>
      <c r="E19" s="110"/>
      <c r="F19" s="122"/>
      <c r="G19" s="122"/>
      <c r="H19" s="122"/>
      <c r="I19" s="118"/>
    </row>
    <row r="20" spans="1:9" ht="12.75">
      <c r="A20" s="158"/>
      <c r="B20" s="132" t="s">
        <v>390</v>
      </c>
      <c r="C20" s="120" t="s">
        <v>391</v>
      </c>
      <c r="D20" s="110" t="s">
        <v>11</v>
      </c>
      <c r="E20" s="133">
        <v>78</v>
      </c>
      <c r="F20" s="134">
        <v>107903.85</v>
      </c>
      <c r="G20" s="134"/>
      <c r="H20" s="134">
        <v>112</v>
      </c>
      <c r="I20" s="112" t="s">
        <v>395</v>
      </c>
    </row>
    <row r="21" spans="1:9" ht="12.75">
      <c r="A21" s="113"/>
      <c r="B21" s="129" t="s">
        <v>89</v>
      </c>
      <c r="C21" s="120"/>
      <c r="D21" s="110"/>
      <c r="E21" s="110"/>
      <c r="F21" s="122">
        <f>SUM(F20:F20)</f>
        <v>107903.85</v>
      </c>
      <c r="G21" s="122">
        <f>SUM(G20:G20)</f>
        <v>0</v>
      </c>
      <c r="H21" s="122">
        <f>SUM(H20:H20)</f>
        <v>112</v>
      </c>
      <c r="I21" s="118">
        <f>F21+G21</f>
        <v>107903.85</v>
      </c>
    </row>
    <row r="22" spans="1:9" ht="12.75">
      <c r="A22" s="113"/>
      <c r="B22" s="125" t="s">
        <v>21</v>
      </c>
      <c r="C22" s="110"/>
      <c r="D22" s="110"/>
      <c r="E22" s="110"/>
      <c r="F22" s="126" t="e">
        <f>SUM(F21+#REF!+F18+F15)</f>
        <v>#REF!</v>
      </c>
      <c r="G22" s="126">
        <f>SUM(+G15)</f>
        <v>0</v>
      </c>
      <c r="H22" s="126" t="e">
        <f>SUM(H21+#REF!+H18+H15)</f>
        <v>#REF!</v>
      </c>
      <c r="I22" s="127" t="e">
        <f>SUM(F22+G22)</f>
        <v>#REF!</v>
      </c>
    </row>
    <row r="23" spans="1:9" ht="12.75">
      <c r="A23" s="113"/>
      <c r="B23" s="125"/>
      <c r="C23" s="111" t="s">
        <v>45</v>
      </c>
      <c r="D23" s="110"/>
      <c r="E23" s="110"/>
      <c r="F23" s="126"/>
      <c r="G23" s="126"/>
      <c r="H23" s="126"/>
      <c r="I23" s="127"/>
    </row>
    <row r="24" spans="1:9" ht="12.75">
      <c r="A24" s="113"/>
      <c r="B24" s="114" t="s">
        <v>50</v>
      </c>
      <c r="C24" s="110"/>
      <c r="D24" s="110"/>
      <c r="E24" s="110"/>
      <c r="F24" s="126"/>
      <c r="G24" s="126"/>
      <c r="H24" s="126"/>
      <c r="I24" s="127"/>
    </row>
    <row r="25" spans="1:9" ht="12.75">
      <c r="A25" s="130">
        <v>23</v>
      </c>
      <c r="B25" s="120" t="s">
        <v>302</v>
      </c>
      <c r="C25" s="116" t="s">
        <v>12</v>
      </c>
      <c r="D25" s="110" t="s">
        <v>10</v>
      </c>
      <c r="E25" s="110">
        <v>2</v>
      </c>
      <c r="F25" s="117">
        <v>82300.59</v>
      </c>
      <c r="G25" s="117"/>
      <c r="H25" s="117">
        <v>517.44</v>
      </c>
      <c r="I25" s="140" t="s">
        <v>303</v>
      </c>
    </row>
    <row r="26" spans="1:9" ht="12.75">
      <c r="A26" s="115">
        <v>25</v>
      </c>
      <c r="B26" s="120" t="s">
        <v>328</v>
      </c>
      <c r="C26" s="116" t="s">
        <v>321</v>
      </c>
      <c r="D26" s="110" t="s">
        <v>35</v>
      </c>
      <c r="E26" s="110">
        <v>972</v>
      </c>
      <c r="F26" s="117">
        <v>485964.66</v>
      </c>
      <c r="G26" s="117"/>
      <c r="H26" s="117">
        <v>838.59</v>
      </c>
      <c r="I26" s="128" t="s">
        <v>244</v>
      </c>
    </row>
    <row r="27" spans="1:9" ht="12.75">
      <c r="A27" s="146">
        <v>52</v>
      </c>
      <c r="B27" s="123" t="s">
        <v>399</v>
      </c>
      <c r="C27" s="116" t="s">
        <v>396</v>
      </c>
      <c r="D27" s="110"/>
      <c r="E27" s="110"/>
      <c r="F27" s="117">
        <v>20841.15</v>
      </c>
      <c r="G27" s="117"/>
      <c r="H27" s="117">
        <v>38.13</v>
      </c>
      <c r="I27" s="112" t="s">
        <v>411</v>
      </c>
    </row>
    <row r="28" spans="1:9" ht="12.75">
      <c r="A28" s="146">
        <v>51</v>
      </c>
      <c r="B28" s="123" t="s">
        <v>400</v>
      </c>
      <c r="C28" s="116" t="s">
        <v>396</v>
      </c>
      <c r="D28" s="110"/>
      <c r="E28" s="110"/>
      <c r="F28" s="117">
        <v>77012</v>
      </c>
      <c r="G28" s="117"/>
      <c r="H28" s="117">
        <v>97.47</v>
      </c>
      <c r="I28" s="112" t="s">
        <v>411</v>
      </c>
    </row>
    <row r="29" spans="1:9" ht="12.75">
      <c r="A29" s="146">
        <v>53</v>
      </c>
      <c r="B29" s="123" t="s">
        <v>401</v>
      </c>
      <c r="C29" s="116" t="s">
        <v>396</v>
      </c>
      <c r="D29" s="110"/>
      <c r="E29" s="110"/>
      <c r="F29" s="117">
        <v>42596.08</v>
      </c>
      <c r="G29" s="117"/>
      <c r="H29" s="117">
        <v>67.48</v>
      </c>
      <c r="I29" s="112" t="s">
        <v>411</v>
      </c>
    </row>
    <row r="30" spans="1:9" ht="12.75">
      <c r="A30" s="146">
        <v>54</v>
      </c>
      <c r="B30" s="123" t="s">
        <v>402</v>
      </c>
      <c r="C30" s="116" t="s">
        <v>396</v>
      </c>
      <c r="D30" s="110"/>
      <c r="E30" s="110"/>
      <c r="F30" s="117">
        <v>42596.08</v>
      </c>
      <c r="G30" s="117"/>
      <c r="H30" s="117">
        <v>67.48</v>
      </c>
      <c r="I30" s="112" t="s">
        <v>411</v>
      </c>
    </row>
    <row r="31" spans="1:9" ht="12.75">
      <c r="A31" s="146">
        <v>55</v>
      </c>
      <c r="B31" s="123" t="s">
        <v>328</v>
      </c>
      <c r="C31" s="116" t="s">
        <v>396</v>
      </c>
      <c r="D31" s="110"/>
      <c r="E31" s="110"/>
      <c r="F31" s="117">
        <v>44762.57</v>
      </c>
      <c r="G31" s="117"/>
      <c r="H31" s="117">
        <v>72.05</v>
      </c>
      <c r="I31" s="112" t="s">
        <v>411</v>
      </c>
    </row>
    <row r="32" spans="1:9" ht="12.75">
      <c r="A32" s="146">
        <v>57</v>
      </c>
      <c r="B32" s="123" t="s">
        <v>403</v>
      </c>
      <c r="C32" s="116" t="s">
        <v>396</v>
      </c>
      <c r="D32" s="110"/>
      <c r="E32" s="110"/>
      <c r="F32" s="117">
        <v>91031.89</v>
      </c>
      <c r="G32" s="117"/>
      <c r="H32" s="117">
        <v>223.76</v>
      </c>
      <c r="I32" s="112" t="s">
        <v>411</v>
      </c>
    </row>
    <row r="33" spans="1:9" ht="12.75">
      <c r="A33" s="146">
        <v>56</v>
      </c>
      <c r="B33" s="123" t="s">
        <v>404</v>
      </c>
      <c r="C33" s="116" t="s">
        <v>396</v>
      </c>
      <c r="D33" s="110"/>
      <c r="E33" s="110"/>
      <c r="F33" s="117">
        <v>40610.12</v>
      </c>
      <c r="G33" s="117"/>
      <c r="H33" s="117">
        <v>126.39</v>
      </c>
      <c r="I33" s="112" t="s">
        <v>411</v>
      </c>
    </row>
    <row r="34" spans="1:9" ht="22.5">
      <c r="A34" s="146" t="s">
        <v>420</v>
      </c>
      <c r="B34" s="123" t="s">
        <v>394</v>
      </c>
      <c r="C34" s="116" t="s">
        <v>405</v>
      </c>
      <c r="D34" s="110" t="s">
        <v>11</v>
      </c>
      <c r="E34" s="110">
        <v>50</v>
      </c>
      <c r="F34" s="117">
        <v>53778.6</v>
      </c>
      <c r="G34" s="117"/>
      <c r="H34" s="117"/>
      <c r="I34" s="112" t="s">
        <v>341</v>
      </c>
    </row>
    <row r="35" spans="1:9" ht="12.75">
      <c r="A35" s="146"/>
      <c r="B35" s="123" t="s">
        <v>398</v>
      </c>
      <c r="C35" s="116" t="s">
        <v>391</v>
      </c>
      <c r="D35" s="110" t="s">
        <v>11</v>
      </c>
      <c r="E35" s="110">
        <v>89</v>
      </c>
      <c r="F35" s="117">
        <v>270505.44</v>
      </c>
      <c r="G35" s="117"/>
      <c r="H35" s="117">
        <v>124</v>
      </c>
      <c r="I35" s="112" t="s">
        <v>395</v>
      </c>
    </row>
    <row r="36" spans="1:9" ht="12.75">
      <c r="A36" s="113"/>
      <c r="B36" s="129" t="s">
        <v>51</v>
      </c>
      <c r="C36" s="110"/>
      <c r="D36" s="110"/>
      <c r="E36" s="110"/>
      <c r="F36" s="122">
        <f>SUM(F25:F35)</f>
        <v>1251999.18</v>
      </c>
      <c r="G36" s="122">
        <f>SUM(G25:G35)</f>
        <v>0</v>
      </c>
      <c r="H36" s="122">
        <f>SUM(H25:H35)</f>
        <v>2172.7900000000004</v>
      </c>
      <c r="I36" s="118">
        <f>SUM(F36+G36)</f>
        <v>1251999.18</v>
      </c>
    </row>
    <row r="37" spans="1:9" ht="12.75">
      <c r="A37" s="113"/>
      <c r="B37" s="114" t="s">
        <v>68</v>
      </c>
      <c r="C37" s="111"/>
      <c r="D37" s="110"/>
      <c r="E37" s="110"/>
      <c r="F37" s="126"/>
      <c r="G37" s="126"/>
      <c r="H37" s="126"/>
      <c r="I37" s="127"/>
    </row>
    <row r="38" spans="1:9" ht="22.5">
      <c r="A38" s="146" t="s">
        <v>421</v>
      </c>
      <c r="B38" s="120" t="s">
        <v>406</v>
      </c>
      <c r="C38" s="116" t="s">
        <v>405</v>
      </c>
      <c r="D38" s="110" t="s">
        <v>11</v>
      </c>
      <c r="E38" s="110">
        <v>34</v>
      </c>
      <c r="F38" s="117">
        <v>38915.93</v>
      </c>
      <c r="G38" s="117"/>
      <c r="H38" s="117"/>
      <c r="I38" s="112" t="s">
        <v>341</v>
      </c>
    </row>
    <row r="39" spans="1:9" ht="12.75">
      <c r="A39" s="113"/>
      <c r="B39" s="136" t="s">
        <v>69</v>
      </c>
      <c r="C39" s="133"/>
      <c r="D39" s="133"/>
      <c r="E39" s="133"/>
      <c r="F39" s="137">
        <f>SUM(F38:F38)</f>
        <v>38915.93</v>
      </c>
      <c r="G39" s="137"/>
      <c r="H39" s="137">
        <f>SUM(H38:H38)</f>
        <v>0</v>
      </c>
      <c r="I39" s="118">
        <f>SUM(F39)</f>
        <v>38915.93</v>
      </c>
    </row>
    <row r="40" spans="1:9" ht="12.75">
      <c r="A40" s="113"/>
      <c r="B40" s="125" t="s">
        <v>48</v>
      </c>
      <c r="C40" s="110"/>
      <c r="D40" s="110"/>
      <c r="E40" s="110"/>
      <c r="F40" s="126" t="e">
        <f>SUM(#REF!+F39+F36)</f>
        <v>#REF!</v>
      </c>
      <c r="G40" s="126" t="e">
        <f>SUM(#REF!+G36)</f>
        <v>#REF!</v>
      </c>
      <c r="H40" s="126" t="e">
        <f>SUM(#REF!+H39+H36)</f>
        <v>#REF!</v>
      </c>
      <c r="I40" s="127" t="e">
        <f>SUM(F40+G40)</f>
        <v>#REF!</v>
      </c>
    </row>
    <row r="41" spans="1:9" ht="12.75">
      <c r="A41" s="113"/>
      <c r="B41" s="110"/>
      <c r="C41" s="111" t="s">
        <v>186</v>
      </c>
      <c r="D41" s="110"/>
      <c r="E41" s="110"/>
      <c r="F41" s="110"/>
      <c r="G41" s="110"/>
      <c r="H41" s="110"/>
      <c r="I41" s="153"/>
    </row>
    <row r="42" spans="1:9" ht="12.75">
      <c r="A42" s="113"/>
      <c r="B42" s="114" t="s">
        <v>37</v>
      </c>
      <c r="C42" s="110"/>
      <c r="D42" s="110"/>
      <c r="E42" s="110"/>
      <c r="F42" s="110"/>
      <c r="G42" s="110"/>
      <c r="H42" s="110"/>
      <c r="I42" s="153"/>
    </row>
    <row r="43" spans="1:9" ht="12.75">
      <c r="A43" s="146">
        <v>103</v>
      </c>
      <c r="B43" s="120" t="s">
        <v>409</v>
      </c>
      <c r="C43" s="116" t="s">
        <v>333</v>
      </c>
      <c r="D43" s="110" t="s">
        <v>35</v>
      </c>
      <c r="E43" s="110">
        <v>147</v>
      </c>
      <c r="F43" s="117">
        <v>51362.84</v>
      </c>
      <c r="G43" s="117"/>
      <c r="H43" s="117">
        <v>125.84</v>
      </c>
      <c r="I43" s="127"/>
    </row>
    <row r="44" spans="1:9" ht="12.75">
      <c r="A44" s="131"/>
      <c r="B44" s="136" t="s">
        <v>38</v>
      </c>
      <c r="C44" s="133"/>
      <c r="D44" s="133"/>
      <c r="E44" s="133"/>
      <c r="F44" s="137">
        <f>SUM(F43:F43)</f>
        <v>51362.84</v>
      </c>
      <c r="G44" s="137">
        <f>SUM(G43:G43)</f>
        <v>0</v>
      </c>
      <c r="H44" s="137">
        <f>SUM(H43:H43)</f>
        <v>125.84</v>
      </c>
      <c r="I44" s="118">
        <f>F44+G44</f>
        <v>51362.84</v>
      </c>
    </row>
    <row r="45" spans="1:9" ht="12.75">
      <c r="A45" s="113"/>
      <c r="B45" s="114" t="s">
        <v>55</v>
      </c>
      <c r="C45" s="116"/>
      <c r="D45" s="110"/>
      <c r="E45" s="110"/>
      <c r="F45" s="122"/>
      <c r="G45" s="122"/>
      <c r="H45" s="122"/>
      <c r="I45" s="118"/>
    </row>
    <row r="46" spans="1:9" ht="12.75">
      <c r="A46" s="119">
        <v>55</v>
      </c>
      <c r="B46" s="120" t="s">
        <v>349</v>
      </c>
      <c r="C46" s="116" t="s">
        <v>258</v>
      </c>
      <c r="D46" s="110" t="s">
        <v>35</v>
      </c>
      <c r="E46" s="110">
        <v>305</v>
      </c>
      <c r="F46" s="117">
        <v>122830.28</v>
      </c>
      <c r="G46" s="117"/>
      <c r="H46" s="117">
        <v>348.55</v>
      </c>
      <c r="I46" s="118"/>
    </row>
    <row r="47" spans="1:9" ht="12.75">
      <c r="A47" s="113"/>
      <c r="B47" s="129" t="s">
        <v>56</v>
      </c>
      <c r="C47" s="110"/>
      <c r="D47" s="110"/>
      <c r="E47" s="110"/>
      <c r="F47" s="122">
        <f>SUM(F46:F46)</f>
        <v>122830.28</v>
      </c>
      <c r="G47" s="122">
        <f>SUM(G46:G46)</f>
        <v>0</v>
      </c>
      <c r="H47" s="122">
        <f>SUM(H46:H46)</f>
        <v>348.55</v>
      </c>
      <c r="I47" s="118">
        <f>F47+G47</f>
        <v>122830.28</v>
      </c>
    </row>
    <row r="48" spans="1:9" ht="12.75">
      <c r="A48" s="113"/>
      <c r="B48" s="114" t="s">
        <v>70</v>
      </c>
      <c r="C48" s="110"/>
      <c r="D48" s="110"/>
      <c r="E48" s="110"/>
      <c r="F48" s="126"/>
      <c r="G48" s="126"/>
      <c r="H48" s="126"/>
      <c r="I48" s="127"/>
    </row>
    <row r="49" spans="1:9" ht="12.75">
      <c r="A49" s="115">
        <v>6</v>
      </c>
      <c r="B49" s="120" t="s">
        <v>332</v>
      </c>
      <c r="C49" s="116" t="s">
        <v>333</v>
      </c>
      <c r="D49" s="110" t="s">
        <v>35</v>
      </c>
      <c r="E49" s="110">
        <v>232</v>
      </c>
      <c r="F49" s="117">
        <v>111358.36</v>
      </c>
      <c r="G49" s="117"/>
      <c r="H49" s="117">
        <v>304.28</v>
      </c>
      <c r="I49" s="118"/>
    </row>
    <row r="50" spans="1:9" ht="12.75">
      <c r="A50" s="115">
        <v>7</v>
      </c>
      <c r="B50" s="120" t="s">
        <v>334</v>
      </c>
      <c r="C50" s="116" t="s">
        <v>335</v>
      </c>
      <c r="D50" s="110" t="s">
        <v>35</v>
      </c>
      <c r="E50" s="110">
        <v>55.76</v>
      </c>
      <c r="F50" s="117">
        <v>16439.26</v>
      </c>
      <c r="G50" s="117"/>
      <c r="H50" s="117">
        <v>57.08</v>
      </c>
      <c r="I50" s="118"/>
    </row>
    <row r="51" spans="1:9" ht="12.75">
      <c r="A51" s="159"/>
      <c r="B51" s="120" t="s">
        <v>373</v>
      </c>
      <c r="C51" s="116" t="s">
        <v>333</v>
      </c>
      <c r="D51" s="110" t="s">
        <v>35</v>
      </c>
      <c r="E51" s="110">
        <v>266</v>
      </c>
      <c r="F51" s="117">
        <v>100417.15</v>
      </c>
      <c r="G51" s="117"/>
      <c r="H51" s="117">
        <v>288.94</v>
      </c>
      <c r="I51" s="118"/>
    </row>
    <row r="52" spans="1:9" ht="12.75">
      <c r="A52" s="113"/>
      <c r="B52" s="129" t="s">
        <v>71</v>
      </c>
      <c r="C52" s="110"/>
      <c r="D52" s="110"/>
      <c r="E52" s="110"/>
      <c r="F52" s="122">
        <f>SUM(F49:F51)</f>
        <v>228214.77</v>
      </c>
      <c r="G52" s="122">
        <f>SUM(G49:G51)</f>
        <v>0</v>
      </c>
      <c r="H52" s="122">
        <f>SUM(H49:H51)</f>
        <v>650.3</v>
      </c>
      <c r="I52" s="118">
        <f>F52+G52</f>
        <v>228214.77</v>
      </c>
    </row>
    <row r="53" spans="1:9" ht="12.75">
      <c r="A53" s="113"/>
      <c r="B53" s="114" t="s">
        <v>72</v>
      </c>
      <c r="C53" s="110"/>
      <c r="D53" s="110"/>
      <c r="E53" s="110"/>
      <c r="F53" s="122"/>
      <c r="G53" s="122"/>
      <c r="H53" s="122"/>
      <c r="I53" s="118"/>
    </row>
    <row r="54" spans="1:9" ht="12.75">
      <c r="A54" s="115">
        <v>8</v>
      </c>
      <c r="B54" s="120" t="s">
        <v>338</v>
      </c>
      <c r="C54" s="116" t="s">
        <v>333</v>
      </c>
      <c r="D54" s="110" t="s">
        <v>35</v>
      </c>
      <c r="E54" s="110">
        <v>185</v>
      </c>
      <c r="F54" s="117">
        <v>82129.6</v>
      </c>
      <c r="G54" s="117"/>
      <c r="H54" s="117"/>
      <c r="I54" s="127"/>
    </row>
    <row r="55" spans="1:9" ht="12.75">
      <c r="A55" s="159"/>
      <c r="B55" s="120" t="s">
        <v>429</v>
      </c>
      <c r="C55" s="116" t="s">
        <v>375</v>
      </c>
      <c r="D55" s="110" t="s">
        <v>10</v>
      </c>
      <c r="E55" s="110">
        <v>1</v>
      </c>
      <c r="F55" s="117">
        <v>81311.06</v>
      </c>
      <c r="G55" s="117"/>
      <c r="H55" s="117">
        <v>194.09</v>
      </c>
      <c r="I55" s="127"/>
    </row>
    <row r="56" spans="1:9" ht="12.75">
      <c r="A56" s="146">
        <v>21</v>
      </c>
      <c r="B56" s="120" t="s">
        <v>410</v>
      </c>
      <c r="C56" s="120" t="s">
        <v>333</v>
      </c>
      <c r="D56" s="110" t="s">
        <v>35</v>
      </c>
      <c r="E56" s="110">
        <v>282</v>
      </c>
      <c r="F56" s="117">
        <v>108339.1</v>
      </c>
      <c r="G56" s="117"/>
      <c r="H56" s="117">
        <v>313.66</v>
      </c>
      <c r="I56" s="118"/>
    </row>
    <row r="57" spans="1:9" ht="12.75">
      <c r="A57" s="113"/>
      <c r="B57" s="129" t="s">
        <v>73</v>
      </c>
      <c r="C57" s="110"/>
      <c r="D57" s="110"/>
      <c r="E57" s="110"/>
      <c r="F57" s="122">
        <f>SUM(F54:F56)</f>
        <v>271779.76</v>
      </c>
      <c r="G57" s="122">
        <f>SUM(G54:G56)</f>
        <v>0</v>
      </c>
      <c r="H57" s="122">
        <f>SUM(H54:H56)</f>
        <v>507.75</v>
      </c>
      <c r="I57" s="118">
        <f>F57+G57</f>
        <v>271779.76</v>
      </c>
    </row>
    <row r="58" spans="1:9" ht="12.75">
      <c r="A58" s="113"/>
      <c r="B58" s="125" t="s">
        <v>220</v>
      </c>
      <c r="C58" s="110"/>
      <c r="D58" s="110"/>
      <c r="E58" s="110"/>
      <c r="F58" s="126" t="e">
        <f>SUM(#REF!+F57+F52+F47+F44)</f>
        <v>#REF!</v>
      </c>
      <c r="G58" s="126">
        <f>SUM(+G57+G52+G47+G44)</f>
        <v>0</v>
      </c>
      <c r="H58" s="126" t="e">
        <f>SUM(#REF!+H57+H52+H47+H44)</f>
        <v>#REF!</v>
      </c>
      <c r="I58" s="127" t="e">
        <f>SUM(F58+G58)</f>
        <v>#REF!</v>
      </c>
    </row>
    <row r="59" spans="1:9" ht="12.75">
      <c r="A59" s="113"/>
      <c r="B59" s="129" t="s">
        <v>22</v>
      </c>
      <c r="C59" s="110"/>
      <c r="D59" s="110"/>
      <c r="E59" s="110"/>
      <c r="F59" s="126" t="e">
        <f>SUM(F58+F40+F22+#REF!+#REF!)</f>
        <v>#REF!</v>
      </c>
      <c r="G59" s="126" t="e">
        <f>SUM(G58+G40+G22+#REF!+#REF!)</f>
        <v>#REF!</v>
      </c>
      <c r="H59" s="126" t="e">
        <f>SUM(H58+H40+H22+#REF!+#REF!)</f>
        <v>#REF!</v>
      </c>
      <c r="I59" s="127" t="e">
        <f>SUM(I58+I40+#REF!+#REF!+I22)</f>
        <v>#REF!</v>
      </c>
    </row>
    <row r="60" spans="1:9" ht="12.75">
      <c r="A60" s="160"/>
      <c r="B60" s="143" t="s">
        <v>23</v>
      </c>
      <c r="C60" s="161" t="s">
        <v>24</v>
      </c>
      <c r="D60" s="183"/>
      <c r="E60" s="184"/>
      <c r="F60" s="185" t="e">
        <f>SUM(F59+G59)</f>
        <v>#REF!</v>
      </c>
      <c r="G60" s="186"/>
      <c r="H60" s="144">
        <v>39090.1</v>
      </c>
      <c r="I60" s="161"/>
    </row>
    <row r="62" spans="1:9" ht="12.75">
      <c r="A62" s="181"/>
      <c r="B62" s="181"/>
      <c r="C62" s="181"/>
      <c r="D62" s="181"/>
      <c r="E62" s="181"/>
      <c r="F62" s="181"/>
      <c r="G62" s="181"/>
      <c r="H62" s="181"/>
      <c r="I62" s="181"/>
    </row>
    <row r="63" spans="1:9" ht="12.75">
      <c r="A63" s="181"/>
      <c r="B63" s="181"/>
      <c r="C63" s="181"/>
      <c r="D63" s="181"/>
      <c r="E63" s="181"/>
      <c r="F63" s="181"/>
      <c r="G63" s="181"/>
      <c r="H63" s="181"/>
      <c r="I63" s="181"/>
    </row>
    <row r="65" spans="1:9" ht="12.75">
      <c r="A65" s="181"/>
      <c r="B65" s="181"/>
      <c r="C65" s="181"/>
      <c r="D65" s="181"/>
      <c r="E65" s="181"/>
      <c r="F65" s="181"/>
      <c r="G65" s="181"/>
      <c r="H65" s="181"/>
      <c r="I65" s="181"/>
    </row>
    <row r="68" spans="1:9" ht="12.75">
      <c r="A68" s="181"/>
      <c r="B68" s="181"/>
      <c r="C68" s="181"/>
      <c r="D68" s="181"/>
      <c r="E68" s="181"/>
      <c r="F68" s="181"/>
      <c r="G68" s="181"/>
      <c r="H68" s="181"/>
      <c r="I68" s="181"/>
    </row>
  </sheetData>
  <sheetProtection/>
  <mergeCells count="7">
    <mergeCell ref="A63:I63"/>
    <mergeCell ref="A65:I65"/>
    <mergeCell ref="A68:I68"/>
    <mergeCell ref="A1:I1"/>
    <mergeCell ref="D60:E60"/>
    <mergeCell ref="F60:G60"/>
    <mergeCell ref="A62:I6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79">
      <selection activeCell="A106" sqref="A106:I106"/>
    </sheetView>
  </sheetViews>
  <sheetFormatPr defaultColWidth="9.140625" defaultRowHeight="12.75"/>
  <cols>
    <col min="1" max="1" width="5.421875" style="162" customWidth="1"/>
    <col min="2" max="2" width="33.140625" style="162" customWidth="1"/>
    <col min="3" max="3" width="29.57421875" style="162" customWidth="1"/>
    <col min="4" max="4" width="6.28125" style="162" customWidth="1"/>
    <col min="5" max="5" width="7.28125" style="162" customWidth="1"/>
    <col min="6" max="7" width="11.00390625" style="162" customWidth="1"/>
    <col min="8" max="8" width="8.57421875" style="162" customWidth="1"/>
    <col min="9" max="9" width="20.00390625" style="162" customWidth="1"/>
  </cols>
  <sheetData>
    <row r="1" spans="1:9" ht="12.75">
      <c r="A1" s="182" t="s">
        <v>430</v>
      </c>
      <c r="B1" s="182"/>
      <c r="C1" s="182"/>
      <c r="D1" s="182"/>
      <c r="E1" s="182"/>
      <c r="F1" s="182"/>
      <c r="G1" s="182"/>
      <c r="H1" s="182"/>
      <c r="I1" s="182"/>
    </row>
    <row r="2" spans="1:9" ht="42.75">
      <c r="A2" s="108" t="s">
        <v>0</v>
      </c>
      <c r="B2" s="109" t="s">
        <v>1</v>
      </c>
      <c r="C2" s="109" t="s">
        <v>2</v>
      </c>
      <c r="D2" s="108" t="s">
        <v>3</v>
      </c>
      <c r="E2" s="109" t="s">
        <v>4</v>
      </c>
      <c r="F2" s="108" t="s">
        <v>5</v>
      </c>
      <c r="G2" s="108" t="s">
        <v>6</v>
      </c>
      <c r="H2" s="108" t="s">
        <v>7</v>
      </c>
      <c r="I2" s="108" t="s">
        <v>8</v>
      </c>
    </row>
    <row r="3" spans="1:9" ht="12.75">
      <c r="A3" s="110"/>
      <c r="B3" s="110"/>
      <c r="C3" s="111" t="s">
        <v>9</v>
      </c>
      <c r="D3" s="110"/>
      <c r="E3" s="110"/>
      <c r="F3" s="110"/>
      <c r="G3" s="110"/>
      <c r="H3" s="110"/>
      <c r="I3" s="112"/>
    </row>
    <row r="4" spans="1:9" ht="12.75">
      <c r="A4" s="113"/>
      <c r="B4" s="114" t="s">
        <v>52</v>
      </c>
      <c r="C4" s="111"/>
      <c r="D4" s="110"/>
      <c r="E4" s="110"/>
      <c r="F4" s="110"/>
      <c r="G4" s="110"/>
      <c r="H4" s="110"/>
      <c r="I4" s="112"/>
    </row>
    <row r="5" spans="1:9" ht="12.75">
      <c r="A5" s="115">
        <v>25</v>
      </c>
      <c r="B5" s="116" t="s">
        <v>316</v>
      </c>
      <c r="C5" s="116" t="s">
        <v>317</v>
      </c>
      <c r="D5" s="110" t="s">
        <v>11</v>
      </c>
      <c r="E5" s="110">
        <v>33.12</v>
      </c>
      <c r="F5" s="117"/>
      <c r="G5" s="117">
        <v>24544.41</v>
      </c>
      <c r="H5" s="117">
        <v>126.29</v>
      </c>
      <c r="I5" s="118"/>
    </row>
    <row r="6" spans="1:9" ht="12.75">
      <c r="A6" s="115">
        <v>26</v>
      </c>
      <c r="B6" s="116" t="s">
        <v>326</v>
      </c>
      <c r="C6" s="116" t="s">
        <v>327</v>
      </c>
      <c r="D6" s="110" t="s">
        <v>11</v>
      </c>
      <c r="E6" s="110">
        <v>12.5</v>
      </c>
      <c r="F6" s="117"/>
      <c r="G6" s="117">
        <v>13527.56</v>
      </c>
      <c r="H6" s="117">
        <v>9.29</v>
      </c>
      <c r="I6" s="118"/>
    </row>
    <row r="7" spans="1:9" ht="12.75">
      <c r="A7" s="119">
        <v>60</v>
      </c>
      <c r="B7" s="116" t="s">
        <v>365</v>
      </c>
      <c r="C7" s="116" t="s">
        <v>367</v>
      </c>
      <c r="D7" s="110" t="s">
        <v>11</v>
      </c>
      <c r="E7" s="110">
        <v>106</v>
      </c>
      <c r="F7" s="117"/>
      <c r="G7" s="117">
        <v>26633.39</v>
      </c>
      <c r="H7" s="117">
        <v>4.22</v>
      </c>
      <c r="I7" s="118"/>
    </row>
    <row r="8" spans="1:9" ht="12.75">
      <c r="A8" s="152">
        <v>82</v>
      </c>
      <c r="B8" s="116" t="s">
        <v>377</v>
      </c>
      <c r="C8" s="116" t="s">
        <v>367</v>
      </c>
      <c r="D8" s="110" t="s">
        <v>11</v>
      </c>
      <c r="E8" s="110">
        <v>10.6</v>
      </c>
      <c r="F8" s="117"/>
      <c r="G8" s="117">
        <v>53400.36</v>
      </c>
      <c r="H8" s="117">
        <v>114.37</v>
      </c>
      <c r="I8" s="118"/>
    </row>
    <row r="9" spans="1:9" ht="12.75">
      <c r="A9" s="152">
        <v>81</v>
      </c>
      <c r="B9" s="116" t="s">
        <v>378</v>
      </c>
      <c r="C9" s="116" t="s">
        <v>422</v>
      </c>
      <c r="D9" s="110" t="s">
        <v>11</v>
      </c>
      <c r="E9" s="110">
        <v>36.4</v>
      </c>
      <c r="F9" s="117"/>
      <c r="G9" s="117">
        <v>17133.38</v>
      </c>
      <c r="H9" s="117">
        <v>67.07</v>
      </c>
      <c r="I9" s="121"/>
    </row>
    <row r="10" spans="1:9" ht="12.75">
      <c r="A10" s="152">
        <v>80</v>
      </c>
      <c r="B10" s="116" t="s">
        <v>380</v>
      </c>
      <c r="C10" s="116" t="s">
        <v>367</v>
      </c>
      <c r="D10" s="110" t="s">
        <v>11</v>
      </c>
      <c r="E10" s="110">
        <v>14.2</v>
      </c>
      <c r="F10" s="117"/>
      <c r="G10" s="117">
        <v>49059.23</v>
      </c>
      <c r="H10" s="117">
        <v>97.35</v>
      </c>
      <c r="I10" s="121"/>
    </row>
    <row r="11" spans="1:9" ht="12.75">
      <c r="A11" s="146">
        <v>107</v>
      </c>
      <c r="B11" s="116" t="s">
        <v>407</v>
      </c>
      <c r="C11" s="116" t="s">
        <v>367</v>
      </c>
      <c r="D11" s="110" t="s">
        <v>11</v>
      </c>
      <c r="E11" s="110">
        <v>3.9</v>
      </c>
      <c r="F11" s="117"/>
      <c r="G11" s="117">
        <v>32039.77</v>
      </c>
      <c r="H11" s="117">
        <v>61.77</v>
      </c>
      <c r="I11" s="118"/>
    </row>
    <row r="12" spans="1:9" ht="12.75">
      <c r="A12" s="146">
        <v>138</v>
      </c>
      <c r="B12" s="116" t="s">
        <v>408</v>
      </c>
      <c r="C12" s="116" t="s">
        <v>367</v>
      </c>
      <c r="D12" s="110" t="s">
        <v>11</v>
      </c>
      <c r="E12" s="110">
        <v>3.2</v>
      </c>
      <c r="F12" s="117"/>
      <c r="G12" s="117">
        <v>22880.13</v>
      </c>
      <c r="H12" s="117">
        <v>48.69</v>
      </c>
      <c r="I12" s="121"/>
    </row>
    <row r="13" spans="1:9" ht="12.75">
      <c r="A13" s="113"/>
      <c r="B13" s="114" t="s">
        <v>358</v>
      </c>
      <c r="C13" s="116"/>
      <c r="D13" s="110"/>
      <c r="E13" s="110"/>
      <c r="F13" s="117"/>
      <c r="G13" s="117"/>
      <c r="H13" s="117"/>
      <c r="I13" s="121"/>
    </row>
    <row r="14" spans="1:9" ht="12.75">
      <c r="A14" s="119">
        <v>59</v>
      </c>
      <c r="B14" s="116" t="s">
        <v>351</v>
      </c>
      <c r="C14" s="116" t="s">
        <v>354</v>
      </c>
      <c r="D14" s="110" t="s">
        <v>35</v>
      </c>
      <c r="E14" s="110">
        <v>22</v>
      </c>
      <c r="F14" s="117">
        <v>17142.12</v>
      </c>
      <c r="G14" s="117"/>
      <c r="H14" s="117">
        <v>31.69</v>
      </c>
      <c r="I14" s="118"/>
    </row>
    <row r="15" spans="1:9" ht="21">
      <c r="A15" s="113"/>
      <c r="B15" s="123" t="s">
        <v>415</v>
      </c>
      <c r="C15" s="111"/>
      <c r="D15" s="110"/>
      <c r="E15" s="110"/>
      <c r="F15" s="122">
        <f>SUM(F5:F14)</f>
        <v>17142.12</v>
      </c>
      <c r="G15" s="122">
        <f>SUM(G5:G14)</f>
        <v>239218.23</v>
      </c>
      <c r="H15" s="122">
        <f>SUM(H5:H14)</f>
        <v>560.74</v>
      </c>
      <c r="I15" s="118">
        <f>SUM(F15+G15)</f>
        <v>256360.35</v>
      </c>
    </row>
    <row r="16" spans="1:9" ht="12.75">
      <c r="A16" s="113"/>
      <c r="B16" s="114" t="s">
        <v>31</v>
      </c>
      <c r="C16" s="111"/>
      <c r="D16" s="110"/>
      <c r="E16" s="110"/>
      <c r="F16" s="110"/>
      <c r="G16" s="110"/>
      <c r="H16" s="110"/>
      <c r="I16" s="112"/>
    </row>
    <row r="17" spans="1:9" ht="12.75">
      <c r="A17" s="115">
        <v>18</v>
      </c>
      <c r="B17" s="116" t="s">
        <v>320</v>
      </c>
      <c r="C17" s="116" t="s">
        <v>321</v>
      </c>
      <c r="D17" s="110" t="s">
        <v>35</v>
      </c>
      <c r="E17" s="110">
        <v>60</v>
      </c>
      <c r="F17" s="117">
        <v>15932.24</v>
      </c>
      <c r="G17" s="117"/>
      <c r="H17" s="117">
        <v>38.24</v>
      </c>
      <c r="I17" s="121"/>
    </row>
    <row r="18" spans="1:9" ht="12.75">
      <c r="A18" s="115">
        <v>19</v>
      </c>
      <c r="B18" s="116" t="s">
        <v>323</v>
      </c>
      <c r="C18" s="116" t="s">
        <v>324</v>
      </c>
      <c r="D18" s="110" t="s">
        <v>35</v>
      </c>
      <c r="E18" s="110">
        <v>87.9</v>
      </c>
      <c r="F18" s="117">
        <v>41807.9</v>
      </c>
      <c r="G18" s="117"/>
      <c r="H18" s="117">
        <v>222.6</v>
      </c>
      <c r="I18" s="121"/>
    </row>
    <row r="19" spans="1:9" ht="12.75">
      <c r="A19" s="119">
        <v>106</v>
      </c>
      <c r="B19" s="116" t="s">
        <v>320</v>
      </c>
      <c r="C19" s="116" t="s">
        <v>364</v>
      </c>
      <c r="D19" s="110" t="s">
        <v>35</v>
      </c>
      <c r="E19" s="110">
        <v>76.9</v>
      </c>
      <c r="F19" s="117">
        <v>56507.55</v>
      </c>
      <c r="G19" s="117"/>
      <c r="H19" s="117">
        <v>281.59</v>
      </c>
      <c r="I19" s="112"/>
    </row>
    <row r="20" spans="1:9" ht="12.75">
      <c r="A20" s="152">
        <v>109</v>
      </c>
      <c r="B20" s="116" t="s">
        <v>376</v>
      </c>
      <c r="C20" s="116" t="s">
        <v>366</v>
      </c>
      <c r="D20" s="110" t="s">
        <v>11</v>
      </c>
      <c r="E20" s="110">
        <v>45</v>
      </c>
      <c r="F20" s="117"/>
      <c r="G20" s="117">
        <v>46976.5</v>
      </c>
      <c r="H20" s="117">
        <v>158.63</v>
      </c>
      <c r="I20" s="112"/>
    </row>
    <row r="21" spans="1:9" ht="12.75">
      <c r="A21" s="152">
        <v>144</v>
      </c>
      <c r="B21" s="116" t="s">
        <v>425</v>
      </c>
      <c r="C21" s="116" t="s">
        <v>426</v>
      </c>
      <c r="D21" s="110" t="s">
        <v>11</v>
      </c>
      <c r="E21" s="110">
        <v>298</v>
      </c>
      <c r="F21" s="117"/>
      <c r="G21" s="117">
        <v>162923.14</v>
      </c>
      <c r="H21" s="117">
        <v>32</v>
      </c>
      <c r="I21" s="112"/>
    </row>
    <row r="22" spans="1:9" ht="12.75">
      <c r="A22" s="113"/>
      <c r="B22" s="114" t="s">
        <v>355</v>
      </c>
      <c r="C22" s="116"/>
      <c r="D22" s="110"/>
      <c r="E22" s="110"/>
      <c r="F22" s="117"/>
      <c r="G22" s="117"/>
      <c r="H22" s="117"/>
      <c r="I22" s="112"/>
    </row>
    <row r="23" spans="1:9" ht="12.75">
      <c r="A23" s="119">
        <v>74</v>
      </c>
      <c r="B23" s="116" t="s">
        <v>356</v>
      </c>
      <c r="C23" s="116" t="s">
        <v>357</v>
      </c>
      <c r="D23" s="110" t="s">
        <v>86</v>
      </c>
      <c r="E23" s="110">
        <v>0.22</v>
      </c>
      <c r="F23" s="117">
        <v>20993.27</v>
      </c>
      <c r="G23" s="117"/>
      <c r="H23" s="117">
        <v>53.92</v>
      </c>
      <c r="I23" s="112"/>
    </row>
    <row r="24" spans="1:9" ht="12.75">
      <c r="A24" s="113"/>
      <c r="B24" s="123" t="s">
        <v>33</v>
      </c>
      <c r="C24" s="111"/>
      <c r="D24" s="110"/>
      <c r="E24" s="110"/>
      <c r="F24" s="122">
        <f>SUM(F17:F23)</f>
        <v>135240.96</v>
      </c>
      <c r="G24" s="122">
        <f>SUM(G17:G23)</f>
        <v>209899.64</v>
      </c>
      <c r="H24" s="122">
        <f>SUM(H17:H23)</f>
        <v>786.9799999999999</v>
      </c>
      <c r="I24" s="118">
        <f>SUM(F24+G24)</f>
        <v>345140.6</v>
      </c>
    </row>
    <row r="25" spans="1:9" ht="12.75">
      <c r="A25" s="113"/>
      <c r="B25" s="114" t="s">
        <v>29</v>
      </c>
      <c r="C25" s="111"/>
      <c r="D25" s="110"/>
      <c r="E25" s="110"/>
      <c r="F25" s="110"/>
      <c r="G25" s="110"/>
      <c r="H25" s="110"/>
      <c r="I25" s="112"/>
    </row>
    <row r="26" spans="1:9" ht="12.75">
      <c r="A26" s="115">
        <v>37</v>
      </c>
      <c r="B26" s="116" t="s">
        <v>322</v>
      </c>
      <c r="C26" s="116" t="s">
        <v>319</v>
      </c>
      <c r="D26" s="110" t="s">
        <v>10</v>
      </c>
      <c r="E26" s="110">
        <v>2</v>
      </c>
      <c r="F26" s="117">
        <v>37598.6</v>
      </c>
      <c r="G26" s="117"/>
      <c r="H26" s="117">
        <v>170.08</v>
      </c>
      <c r="I26" s="112"/>
    </row>
    <row r="27" spans="1:9" ht="12.75">
      <c r="A27" s="115">
        <v>40</v>
      </c>
      <c r="B27" s="116" t="s">
        <v>325</v>
      </c>
      <c r="C27" s="116" t="s">
        <v>317</v>
      </c>
      <c r="D27" s="110" t="s">
        <v>35</v>
      </c>
      <c r="E27" s="110">
        <v>22.25</v>
      </c>
      <c r="F27" s="117"/>
      <c r="G27" s="117">
        <v>12059.95</v>
      </c>
      <c r="H27" s="117">
        <v>48.29</v>
      </c>
      <c r="I27" s="112"/>
    </row>
    <row r="28" spans="1:9" ht="12.75">
      <c r="A28" s="119">
        <v>73</v>
      </c>
      <c r="B28" s="116" t="s">
        <v>370</v>
      </c>
      <c r="C28" s="116" t="s">
        <v>366</v>
      </c>
      <c r="D28" s="110" t="s">
        <v>11</v>
      </c>
      <c r="E28" s="110">
        <v>172</v>
      </c>
      <c r="F28" s="124"/>
      <c r="G28" s="117">
        <v>10663.62</v>
      </c>
      <c r="H28" s="117">
        <v>31.33</v>
      </c>
      <c r="I28" s="112"/>
    </row>
    <row r="29" spans="1:9" ht="12.75">
      <c r="A29" s="146">
        <v>76</v>
      </c>
      <c r="B29" s="116" t="s">
        <v>388</v>
      </c>
      <c r="C29" s="116" t="s">
        <v>389</v>
      </c>
      <c r="D29" s="110" t="s">
        <v>11</v>
      </c>
      <c r="E29" s="110">
        <v>44.77</v>
      </c>
      <c r="F29" s="110"/>
      <c r="G29" s="117">
        <v>22597.37</v>
      </c>
      <c r="H29" s="117">
        <v>83.21</v>
      </c>
      <c r="I29" s="112"/>
    </row>
    <row r="30" spans="1:9" ht="12.75">
      <c r="A30" s="113"/>
      <c r="B30" s="123" t="s">
        <v>30</v>
      </c>
      <c r="C30" s="111"/>
      <c r="D30" s="110"/>
      <c r="E30" s="110"/>
      <c r="F30" s="122">
        <f>SUM(F26:F29)</f>
        <v>37598.6</v>
      </c>
      <c r="G30" s="122">
        <f>SUM(G26:G29)</f>
        <v>45320.94</v>
      </c>
      <c r="H30" s="122">
        <f>SUM(H26:H29)</f>
        <v>332.90999999999997</v>
      </c>
      <c r="I30" s="118">
        <f>SUM(F30+G30)</f>
        <v>82919.54000000001</v>
      </c>
    </row>
    <row r="31" spans="1:9" ht="12.75">
      <c r="A31" s="113"/>
      <c r="B31" s="125" t="s">
        <v>13</v>
      </c>
      <c r="C31" s="110"/>
      <c r="D31" s="110"/>
      <c r="E31" s="110"/>
      <c r="F31" s="126">
        <f>SUM(F30+F24+F15)</f>
        <v>189981.68</v>
      </c>
      <c r="G31" s="126">
        <f>SUM(G30+G24+G15)</f>
        <v>494438.81000000006</v>
      </c>
      <c r="H31" s="126">
        <f>SUM(H30+H24+H15)</f>
        <v>1680.6299999999999</v>
      </c>
      <c r="I31" s="127">
        <f>SUM(F31+G31)</f>
        <v>684420.49</v>
      </c>
    </row>
    <row r="32" spans="1:9" ht="12.75">
      <c r="A32" s="113"/>
      <c r="B32" s="110"/>
      <c r="C32" s="111" t="s">
        <v>14</v>
      </c>
      <c r="D32" s="110"/>
      <c r="E32" s="110"/>
      <c r="F32" s="110"/>
      <c r="G32" s="110"/>
      <c r="H32" s="110"/>
      <c r="I32" s="112"/>
    </row>
    <row r="33" spans="1:9" ht="12.75">
      <c r="A33" s="113"/>
      <c r="B33" s="114" t="s">
        <v>15</v>
      </c>
      <c r="C33" s="120"/>
      <c r="D33" s="110"/>
      <c r="E33" s="110"/>
      <c r="F33" s="122"/>
      <c r="G33" s="122"/>
      <c r="H33" s="122"/>
      <c r="I33" s="118"/>
    </row>
    <row r="34" spans="1:9" ht="12.75">
      <c r="A34" s="119">
        <v>95</v>
      </c>
      <c r="B34" s="120" t="s">
        <v>360</v>
      </c>
      <c r="C34" s="120" t="s">
        <v>361</v>
      </c>
      <c r="D34" s="110" t="s">
        <v>11</v>
      </c>
      <c r="E34" s="110">
        <v>24.7</v>
      </c>
      <c r="F34" s="122"/>
      <c r="G34" s="117">
        <v>19307.27</v>
      </c>
      <c r="H34" s="117">
        <v>66</v>
      </c>
      <c r="I34" s="118"/>
    </row>
    <row r="35" spans="1:9" ht="12.75">
      <c r="A35" s="119">
        <v>96</v>
      </c>
      <c r="B35" s="120" t="s">
        <v>362</v>
      </c>
      <c r="C35" s="120" t="s">
        <v>361</v>
      </c>
      <c r="D35" s="110" t="s">
        <v>11</v>
      </c>
      <c r="E35" s="110">
        <v>15.95</v>
      </c>
      <c r="F35" s="122"/>
      <c r="G35" s="117">
        <v>17316.89</v>
      </c>
      <c r="H35" s="117">
        <v>58</v>
      </c>
      <c r="I35" s="118"/>
    </row>
    <row r="36" spans="1:9" ht="12.75">
      <c r="A36" s="119">
        <v>97</v>
      </c>
      <c r="B36" s="120" t="s">
        <v>363</v>
      </c>
      <c r="C36" s="120" t="s">
        <v>258</v>
      </c>
      <c r="D36" s="110" t="s">
        <v>35</v>
      </c>
      <c r="E36" s="110">
        <v>140</v>
      </c>
      <c r="F36" s="117">
        <v>54282.51</v>
      </c>
      <c r="G36" s="124"/>
      <c r="H36" s="117">
        <v>144.06</v>
      </c>
      <c r="I36" s="118"/>
    </row>
    <row r="37" spans="1:9" ht="12.75">
      <c r="A37" s="152">
        <v>1</v>
      </c>
      <c r="B37" s="120" t="s">
        <v>381</v>
      </c>
      <c r="C37" s="120" t="s">
        <v>382</v>
      </c>
      <c r="D37" s="110" t="s">
        <v>35</v>
      </c>
      <c r="E37" s="110">
        <v>240</v>
      </c>
      <c r="F37" s="117">
        <v>281450.06</v>
      </c>
      <c r="G37" s="117"/>
      <c r="H37" s="117"/>
      <c r="I37" s="128" t="s">
        <v>296</v>
      </c>
    </row>
    <row r="38" spans="1:9" ht="12.75">
      <c r="A38" s="113"/>
      <c r="B38" s="129" t="s">
        <v>16</v>
      </c>
      <c r="C38" s="120"/>
      <c r="D38" s="110"/>
      <c r="E38" s="110"/>
      <c r="F38" s="122">
        <f>SUM(F34:F37)</f>
        <v>335732.57</v>
      </c>
      <c r="G38" s="122">
        <f>SUM(G34:G37)</f>
        <v>36624.16</v>
      </c>
      <c r="H38" s="122">
        <f>SUM(H34:H37)</f>
        <v>268.06</v>
      </c>
      <c r="I38" s="118">
        <f>SUM(F38+G38)</f>
        <v>372356.73</v>
      </c>
    </row>
    <row r="39" spans="1:9" ht="12.75">
      <c r="A39" s="113"/>
      <c r="B39" s="114" t="s">
        <v>27</v>
      </c>
      <c r="C39" s="120"/>
      <c r="D39" s="110"/>
      <c r="E39" s="110"/>
      <c r="F39" s="122"/>
      <c r="G39" s="122"/>
      <c r="H39" s="122"/>
      <c r="I39" s="118"/>
    </row>
    <row r="40" spans="1:9" ht="12.75">
      <c r="A40" s="119">
        <v>37</v>
      </c>
      <c r="B40" s="120" t="s">
        <v>344</v>
      </c>
      <c r="C40" s="120" t="s">
        <v>345</v>
      </c>
      <c r="D40" s="110" t="s">
        <v>35</v>
      </c>
      <c r="E40" s="110">
        <v>121.5</v>
      </c>
      <c r="F40" s="117">
        <v>53174.3</v>
      </c>
      <c r="G40" s="117"/>
      <c r="H40" s="117">
        <v>102.9</v>
      </c>
      <c r="I40" s="153" t="s">
        <v>348</v>
      </c>
    </row>
    <row r="41" spans="1:9" ht="12.75">
      <c r="A41" s="113"/>
      <c r="B41" s="129" t="s">
        <v>28</v>
      </c>
      <c r="C41" s="120"/>
      <c r="D41" s="110"/>
      <c r="E41" s="110"/>
      <c r="F41" s="122">
        <f>SUM(F40:F40)</f>
        <v>53174.3</v>
      </c>
      <c r="G41" s="122">
        <f>SUM(G40:G40)</f>
        <v>0</v>
      </c>
      <c r="H41" s="122">
        <f>SUM(H40:H40)</f>
        <v>102.9</v>
      </c>
      <c r="I41" s="118">
        <f>SUM(F41+G41)</f>
        <v>53174.3</v>
      </c>
    </row>
    <row r="42" spans="1:9" ht="12.75">
      <c r="A42" s="113"/>
      <c r="B42" s="114" t="s">
        <v>74</v>
      </c>
      <c r="C42" s="120"/>
      <c r="D42" s="110"/>
      <c r="E42" s="110"/>
      <c r="F42" s="122"/>
      <c r="G42" s="122"/>
      <c r="H42" s="122"/>
      <c r="I42" s="118"/>
    </row>
    <row r="43" spans="1:9" ht="12.75">
      <c r="A43" s="119">
        <v>36</v>
      </c>
      <c r="B43" s="116" t="s">
        <v>416</v>
      </c>
      <c r="C43" s="120" t="s">
        <v>352</v>
      </c>
      <c r="D43" s="110" t="s">
        <v>10</v>
      </c>
      <c r="E43" s="110">
        <v>2</v>
      </c>
      <c r="F43" s="117">
        <v>36448.47</v>
      </c>
      <c r="G43" s="117"/>
      <c r="H43" s="117">
        <v>210.75</v>
      </c>
      <c r="I43" s="128"/>
    </row>
    <row r="44" spans="1:9" ht="12.75">
      <c r="A44" s="119">
        <v>35</v>
      </c>
      <c r="B44" s="116" t="s">
        <v>353</v>
      </c>
      <c r="C44" s="120" t="s">
        <v>335</v>
      </c>
      <c r="D44" s="110" t="s">
        <v>35</v>
      </c>
      <c r="E44" s="110">
        <v>151.4</v>
      </c>
      <c r="F44" s="117">
        <v>53256.85</v>
      </c>
      <c r="G44" s="117"/>
      <c r="H44" s="117">
        <v>129.55</v>
      </c>
      <c r="I44" s="128"/>
    </row>
    <row r="45" spans="1:9" ht="12.75">
      <c r="A45" s="154" t="s">
        <v>417</v>
      </c>
      <c r="B45" s="120" t="s">
        <v>383</v>
      </c>
      <c r="C45" s="110" t="s">
        <v>319</v>
      </c>
      <c r="D45" s="110" t="s">
        <v>10</v>
      </c>
      <c r="E45" s="110">
        <v>2</v>
      </c>
      <c r="F45" s="117">
        <v>44341.97</v>
      </c>
      <c r="G45" s="155"/>
      <c r="H45" s="117">
        <v>209.7</v>
      </c>
      <c r="I45" s="127"/>
    </row>
    <row r="46" spans="1:9" ht="12.75">
      <c r="A46" s="113"/>
      <c r="B46" s="129" t="s">
        <v>76</v>
      </c>
      <c r="C46" s="120"/>
      <c r="D46" s="110"/>
      <c r="E46" s="110"/>
      <c r="F46" s="122">
        <f>SUM(F43:F45)</f>
        <v>134047.29</v>
      </c>
      <c r="G46" s="122">
        <f>SUM(G43:G45)</f>
        <v>0</v>
      </c>
      <c r="H46" s="122">
        <f>SUM(H43:H45)</f>
        <v>550</v>
      </c>
      <c r="I46" s="118">
        <f>SUM(F46+G46)</f>
        <v>134047.29</v>
      </c>
    </row>
    <row r="47" spans="1:9" ht="12.75">
      <c r="A47" s="113"/>
      <c r="B47" s="125" t="s">
        <v>17</v>
      </c>
      <c r="C47" s="110"/>
      <c r="D47" s="110"/>
      <c r="E47" s="110"/>
      <c r="F47" s="126">
        <f>SUM(F46+F41+F38)</f>
        <v>522954.16000000003</v>
      </c>
      <c r="G47" s="126">
        <f>SUM(G46+G41+G38)</f>
        <v>36624.16</v>
      </c>
      <c r="H47" s="126">
        <f>SUM(H46+H41+H38)</f>
        <v>920.96</v>
      </c>
      <c r="I47" s="127">
        <f>SUM(F47+G47)</f>
        <v>559578.3200000001</v>
      </c>
    </row>
    <row r="48" spans="1:9" ht="12.75">
      <c r="A48" s="113"/>
      <c r="B48" s="110"/>
      <c r="C48" s="111" t="s">
        <v>18</v>
      </c>
      <c r="D48" s="110"/>
      <c r="E48" s="110"/>
      <c r="F48" s="110"/>
      <c r="G48" s="110"/>
      <c r="H48" s="110"/>
      <c r="I48" s="153"/>
    </row>
    <row r="49" spans="1:9" ht="12.75">
      <c r="A49" s="113"/>
      <c r="B49" s="114" t="s">
        <v>19</v>
      </c>
      <c r="C49" s="110"/>
      <c r="D49" s="110"/>
      <c r="E49" s="110"/>
      <c r="F49" s="110"/>
      <c r="G49" s="110"/>
      <c r="H49" s="110"/>
      <c r="I49" s="153"/>
    </row>
    <row r="50" spans="1:9" ht="12.75">
      <c r="A50" s="130">
        <v>10</v>
      </c>
      <c r="B50" s="116" t="s">
        <v>298</v>
      </c>
      <c r="C50" s="116" t="s">
        <v>12</v>
      </c>
      <c r="D50" s="110" t="s">
        <v>10</v>
      </c>
      <c r="E50" s="110">
        <v>2</v>
      </c>
      <c r="F50" s="117">
        <v>26535.97</v>
      </c>
      <c r="G50" s="110"/>
      <c r="H50" s="117">
        <v>157.8</v>
      </c>
      <c r="I50" s="153"/>
    </row>
    <row r="51" spans="1:9" ht="12.75">
      <c r="A51" s="130">
        <v>11</v>
      </c>
      <c r="B51" s="116" t="s">
        <v>299</v>
      </c>
      <c r="C51" s="116" t="s">
        <v>300</v>
      </c>
      <c r="D51" s="110" t="s">
        <v>10</v>
      </c>
      <c r="E51" s="110">
        <v>1</v>
      </c>
      <c r="F51" s="117">
        <v>19023.42</v>
      </c>
      <c r="G51" s="110"/>
      <c r="H51" s="117">
        <v>74.89</v>
      </c>
      <c r="I51" s="153"/>
    </row>
    <row r="52" spans="1:9" ht="12.75">
      <c r="A52" s="130">
        <v>35</v>
      </c>
      <c r="B52" s="116" t="s">
        <v>301</v>
      </c>
      <c r="C52" s="116" t="s">
        <v>34</v>
      </c>
      <c r="D52" s="110" t="s">
        <v>35</v>
      </c>
      <c r="E52" s="110">
        <v>986.6</v>
      </c>
      <c r="F52" s="117">
        <v>479593.49</v>
      </c>
      <c r="G52" s="110"/>
      <c r="H52" s="117">
        <v>741</v>
      </c>
      <c r="I52" s="156" t="s">
        <v>244</v>
      </c>
    </row>
    <row r="53" spans="1:9" ht="12.75">
      <c r="A53" s="115">
        <v>36</v>
      </c>
      <c r="B53" s="116" t="s">
        <v>318</v>
      </c>
      <c r="C53" s="116" t="s">
        <v>319</v>
      </c>
      <c r="D53" s="110" t="s">
        <v>10</v>
      </c>
      <c r="E53" s="110">
        <v>2</v>
      </c>
      <c r="F53" s="117">
        <v>35767.78</v>
      </c>
      <c r="G53" s="110"/>
      <c r="H53" s="117">
        <v>180.29</v>
      </c>
      <c r="I53" s="153"/>
    </row>
    <row r="54" spans="1:9" ht="12.75">
      <c r="A54" s="115">
        <v>37</v>
      </c>
      <c r="B54" s="116" t="s">
        <v>329</v>
      </c>
      <c r="C54" s="116" t="s">
        <v>321</v>
      </c>
      <c r="D54" s="110" t="s">
        <v>35</v>
      </c>
      <c r="E54" s="110">
        <v>84.4</v>
      </c>
      <c r="F54" s="117">
        <v>37157.16</v>
      </c>
      <c r="G54" s="110"/>
      <c r="H54" s="117">
        <v>51.43</v>
      </c>
      <c r="I54" s="153"/>
    </row>
    <row r="55" spans="1:9" ht="12.75">
      <c r="A55" s="119">
        <v>69</v>
      </c>
      <c r="B55" s="116" t="s">
        <v>339</v>
      </c>
      <c r="C55" s="116" t="s">
        <v>340</v>
      </c>
      <c r="D55" s="110" t="s">
        <v>11</v>
      </c>
      <c r="E55" s="110">
        <v>117</v>
      </c>
      <c r="F55" s="117">
        <v>110380.32</v>
      </c>
      <c r="G55" s="117"/>
      <c r="H55" s="117">
        <v>121.39</v>
      </c>
      <c r="I55" s="153" t="s">
        <v>341</v>
      </c>
    </row>
    <row r="56" spans="1:9" ht="12.75">
      <c r="A56" s="119">
        <v>68</v>
      </c>
      <c r="B56" s="116" t="s">
        <v>346</v>
      </c>
      <c r="C56" s="116" t="s">
        <v>347</v>
      </c>
      <c r="D56" s="110" t="s">
        <v>11</v>
      </c>
      <c r="E56" s="110">
        <v>35</v>
      </c>
      <c r="F56" s="117">
        <v>52177.92</v>
      </c>
      <c r="G56" s="117"/>
      <c r="H56" s="117">
        <v>184.74</v>
      </c>
      <c r="I56" s="153" t="s">
        <v>348</v>
      </c>
    </row>
    <row r="57" spans="1:9" ht="12.75">
      <c r="A57" s="152" t="s">
        <v>418</v>
      </c>
      <c r="B57" s="116" t="s">
        <v>385</v>
      </c>
      <c r="C57" s="116" t="s">
        <v>319</v>
      </c>
      <c r="D57" s="110" t="s">
        <v>10</v>
      </c>
      <c r="E57" s="110">
        <v>2</v>
      </c>
      <c r="F57" s="117">
        <v>30046.61</v>
      </c>
      <c r="G57" s="117"/>
      <c r="H57" s="117">
        <v>141.27</v>
      </c>
      <c r="I57" s="153"/>
    </row>
    <row r="58" spans="1:9" ht="12.75">
      <c r="A58" s="157" t="s">
        <v>419</v>
      </c>
      <c r="B58" s="132" t="s">
        <v>386</v>
      </c>
      <c r="C58" s="132" t="s">
        <v>319</v>
      </c>
      <c r="D58" s="133" t="s">
        <v>10</v>
      </c>
      <c r="E58" s="133">
        <v>4</v>
      </c>
      <c r="F58" s="134">
        <v>38142.62</v>
      </c>
      <c r="G58" s="134"/>
      <c r="H58" s="134">
        <v>159.25</v>
      </c>
      <c r="I58" s="153"/>
    </row>
    <row r="59" spans="1:9" ht="12.75">
      <c r="A59" s="131"/>
      <c r="B59" s="136" t="s">
        <v>20</v>
      </c>
      <c r="C59" s="133"/>
      <c r="D59" s="133"/>
      <c r="E59" s="133"/>
      <c r="F59" s="137">
        <f>SUM(F50:F58)</f>
        <v>828825.2900000002</v>
      </c>
      <c r="G59" s="137">
        <f>SUM(G50:G58)</f>
        <v>0</v>
      </c>
      <c r="H59" s="137">
        <f>SUM(H50:H58)</f>
        <v>1812.0600000000002</v>
      </c>
      <c r="I59" s="118">
        <f>SUM(F59+G59)</f>
        <v>828825.2900000002</v>
      </c>
    </row>
    <row r="60" spans="1:9" ht="12.75">
      <c r="A60" s="131"/>
      <c r="B60" s="138" t="s">
        <v>77</v>
      </c>
      <c r="C60" s="133"/>
      <c r="D60" s="133"/>
      <c r="E60" s="133"/>
      <c r="F60" s="137"/>
      <c r="G60" s="137"/>
      <c r="H60" s="137"/>
      <c r="I60" s="118"/>
    </row>
    <row r="61" spans="1:9" ht="12.75">
      <c r="A61" s="139">
        <v>18</v>
      </c>
      <c r="B61" s="135" t="s">
        <v>342</v>
      </c>
      <c r="C61" s="132" t="s">
        <v>343</v>
      </c>
      <c r="D61" s="133" t="s">
        <v>10</v>
      </c>
      <c r="E61" s="133">
        <v>1</v>
      </c>
      <c r="F61" s="134">
        <v>32746.79</v>
      </c>
      <c r="G61" s="134"/>
      <c r="H61" s="134">
        <v>157.42</v>
      </c>
      <c r="I61" s="118"/>
    </row>
    <row r="62" spans="1:9" ht="12.75">
      <c r="A62" s="113"/>
      <c r="B62" s="129" t="s">
        <v>78</v>
      </c>
      <c r="C62" s="120"/>
      <c r="D62" s="110"/>
      <c r="E62" s="110"/>
      <c r="F62" s="122">
        <f>SUM(F61:F61)</f>
        <v>32746.79</v>
      </c>
      <c r="G62" s="122"/>
      <c r="H62" s="122">
        <f>SUM(H61:H61)</f>
        <v>157.42</v>
      </c>
      <c r="I62" s="118">
        <f>SUM(F62)</f>
        <v>32746.79</v>
      </c>
    </row>
    <row r="63" spans="1:9" ht="12.75">
      <c r="A63" s="113"/>
      <c r="B63" s="114" t="s">
        <v>88</v>
      </c>
      <c r="C63" s="120"/>
      <c r="D63" s="110"/>
      <c r="E63" s="110"/>
      <c r="F63" s="122"/>
      <c r="G63" s="122"/>
      <c r="H63" s="122"/>
      <c r="I63" s="118"/>
    </row>
    <row r="64" spans="1:9" ht="12.75">
      <c r="A64" s="158"/>
      <c r="B64" s="132" t="s">
        <v>390</v>
      </c>
      <c r="C64" s="120" t="s">
        <v>391</v>
      </c>
      <c r="D64" s="110" t="s">
        <v>11</v>
      </c>
      <c r="E64" s="133">
        <v>78</v>
      </c>
      <c r="F64" s="134">
        <v>107903.85</v>
      </c>
      <c r="G64" s="134"/>
      <c r="H64" s="134">
        <v>112</v>
      </c>
      <c r="I64" s="112" t="s">
        <v>395</v>
      </c>
    </row>
    <row r="65" spans="1:9" ht="12.75">
      <c r="A65" s="113"/>
      <c r="B65" s="129" t="s">
        <v>89</v>
      </c>
      <c r="C65" s="120"/>
      <c r="D65" s="110"/>
      <c r="E65" s="110"/>
      <c r="F65" s="122">
        <f>SUM(F64:F64)</f>
        <v>107903.85</v>
      </c>
      <c r="G65" s="122">
        <f>SUM(G64:G64)</f>
        <v>0</v>
      </c>
      <c r="H65" s="122">
        <f>SUM(H64:H64)</f>
        <v>112</v>
      </c>
      <c r="I65" s="118">
        <f>F65+G65</f>
        <v>107903.85</v>
      </c>
    </row>
    <row r="66" spans="1:9" ht="12.75">
      <c r="A66" s="113"/>
      <c r="B66" s="125" t="s">
        <v>21</v>
      </c>
      <c r="C66" s="110"/>
      <c r="D66" s="110"/>
      <c r="E66" s="110"/>
      <c r="F66" s="126">
        <f>SUM(F65+F62+F59)</f>
        <v>969475.9300000002</v>
      </c>
      <c r="G66" s="126">
        <f>SUM(+G59)</f>
        <v>0</v>
      </c>
      <c r="H66" s="126"/>
      <c r="I66" s="127">
        <f>SUM(F66+G66)</f>
        <v>969475.9300000002</v>
      </c>
    </row>
    <row r="67" spans="1:9" ht="12.75">
      <c r="A67" s="113"/>
      <c r="B67" s="125"/>
      <c r="C67" s="111" t="s">
        <v>45</v>
      </c>
      <c r="D67" s="110"/>
      <c r="E67" s="110"/>
      <c r="F67" s="126"/>
      <c r="G67" s="126"/>
      <c r="H67" s="126"/>
      <c r="I67" s="127"/>
    </row>
    <row r="68" spans="1:9" ht="12.75">
      <c r="A68" s="113"/>
      <c r="B68" s="114" t="s">
        <v>50</v>
      </c>
      <c r="C68" s="110"/>
      <c r="D68" s="110"/>
      <c r="E68" s="110"/>
      <c r="F68" s="126"/>
      <c r="G68" s="126"/>
      <c r="H68" s="126"/>
      <c r="I68" s="127"/>
    </row>
    <row r="69" spans="1:9" ht="12.75">
      <c r="A69" s="130">
        <v>23</v>
      </c>
      <c r="B69" s="120" t="s">
        <v>302</v>
      </c>
      <c r="C69" s="116" t="s">
        <v>12</v>
      </c>
      <c r="D69" s="110" t="s">
        <v>10</v>
      </c>
      <c r="E69" s="110">
        <v>2</v>
      </c>
      <c r="F69" s="117">
        <v>82300.59</v>
      </c>
      <c r="G69" s="117"/>
      <c r="H69" s="117">
        <v>517.44</v>
      </c>
      <c r="I69" s="140" t="s">
        <v>303</v>
      </c>
    </row>
    <row r="70" spans="1:9" ht="12.75">
      <c r="A70" s="115">
        <v>25</v>
      </c>
      <c r="B70" s="120" t="s">
        <v>328</v>
      </c>
      <c r="C70" s="116" t="s">
        <v>321</v>
      </c>
      <c r="D70" s="110" t="s">
        <v>35</v>
      </c>
      <c r="E70" s="110">
        <v>972</v>
      </c>
      <c r="F70" s="117">
        <v>485964.66</v>
      </c>
      <c r="G70" s="117"/>
      <c r="H70" s="117">
        <v>838.59</v>
      </c>
      <c r="I70" s="128" t="s">
        <v>244</v>
      </c>
    </row>
    <row r="71" spans="1:9" ht="12.75">
      <c r="A71" s="146">
        <v>52</v>
      </c>
      <c r="B71" s="123" t="s">
        <v>399</v>
      </c>
      <c r="C71" s="116" t="s">
        <v>396</v>
      </c>
      <c r="D71" s="110"/>
      <c r="E71" s="110"/>
      <c r="F71" s="117">
        <v>20841.15</v>
      </c>
      <c r="G71" s="117"/>
      <c r="H71" s="117">
        <v>38.13</v>
      </c>
      <c r="I71" s="112" t="s">
        <v>411</v>
      </c>
    </row>
    <row r="72" spans="1:9" ht="12.75">
      <c r="A72" s="146">
        <v>51</v>
      </c>
      <c r="B72" s="123" t="s">
        <v>400</v>
      </c>
      <c r="C72" s="116" t="s">
        <v>396</v>
      </c>
      <c r="D72" s="110"/>
      <c r="E72" s="110"/>
      <c r="F72" s="117">
        <v>77012</v>
      </c>
      <c r="G72" s="117"/>
      <c r="H72" s="117">
        <v>97.47</v>
      </c>
      <c r="I72" s="112" t="s">
        <v>411</v>
      </c>
    </row>
    <row r="73" spans="1:9" ht="12.75">
      <c r="A73" s="146">
        <v>53</v>
      </c>
      <c r="B73" s="123" t="s">
        <v>401</v>
      </c>
      <c r="C73" s="116" t="s">
        <v>396</v>
      </c>
      <c r="D73" s="110"/>
      <c r="E73" s="110"/>
      <c r="F73" s="117">
        <v>42596.08</v>
      </c>
      <c r="G73" s="117"/>
      <c r="H73" s="117">
        <v>67.48</v>
      </c>
      <c r="I73" s="112" t="s">
        <v>411</v>
      </c>
    </row>
    <row r="74" spans="1:9" ht="12.75">
      <c r="A74" s="146">
        <v>54</v>
      </c>
      <c r="B74" s="123" t="s">
        <v>402</v>
      </c>
      <c r="C74" s="116" t="s">
        <v>396</v>
      </c>
      <c r="D74" s="110"/>
      <c r="E74" s="110"/>
      <c r="F74" s="117">
        <v>42596.08</v>
      </c>
      <c r="G74" s="117"/>
      <c r="H74" s="117">
        <v>67.48</v>
      </c>
      <c r="I74" s="112" t="s">
        <v>411</v>
      </c>
    </row>
    <row r="75" spans="1:9" ht="12.75">
      <c r="A75" s="146">
        <v>55</v>
      </c>
      <c r="B75" s="123" t="s">
        <v>328</v>
      </c>
      <c r="C75" s="116" t="s">
        <v>396</v>
      </c>
      <c r="D75" s="110"/>
      <c r="E75" s="110"/>
      <c r="F75" s="117">
        <v>44762.57</v>
      </c>
      <c r="G75" s="117"/>
      <c r="H75" s="117">
        <v>72.05</v>
      </c>
      <c r="I75" s="112" t="s">
        <v>411</v>
      </c>
    </row>
    <row r="76" spans="1:9" ht="12.75">
      <c r="A76" s="146">
        <v>57</v>
      </c>
      <c r="B76" s="123" t="s">
        <v>403</v>
      </c>
      <c r="C76" s="116" t="s">
        <v>396</v>
      </c>
      <c r="D76" s="110"/>
      <c r="E76" s="110"/>
      <c r="F76" s="117">
        <v>91031.89</v>
      </c>
      <c r="G76" s="117"/>
      <c r="H76" s="117">
        <v>223.76</v>
      </c>
      <c r="I76" s="112" t="s">
        <v>411</v>
      </c>
    </row>
    <row r="77" spans="1:9" ht="12.75">
      <c r="A77" s="146">
        <v>56</v>
      </c>
      <c r="B77" s="123" t="s">
        <v>404</v>
      </c>
      <c r="C77" s="116" t="s">
        <v>396</v>
      </c>
      <c r="D77" s="110"/>
      <c r="E77" s="110"/>
      <c r="F77" s="117">
        <v>40610.12</v>
      </c>
      <c r="G77" s="117"/>
      <c r="H77" s="117">
        <v>126.39</v>
      </c>
      <c r="I77" s="112" t="s">
        <v>411</v>
      </c>
    </row>
    <row r="78" spans="1:9" ht="22.5">
      <c r="A78" s="146" t="s">
        <v>420</v>
      </c>
      <c r="B78" s="123" t="s">
        <v>394</v>
      </c>
      <c r="C78" s="116" t="s">
        <v>405</v>
      </c>
      <c r="D78" s="110" t="s">
        <v>11</v>
      </c>
      <c r="E78" s="110">
        <v>50</v>
      </c>
      <c r="F78" s="117">
        <v>53778.6</v>
      </c>
      <c r="G78" s="117"/>
      <c r="H78" s="117"/>
      <c r="I78" s="112" t="s">
        <v>341</v>
      </c>
    </row>
    <row r="79" spans="1:9" ht="12.75">
      <c r="A79" s="146"/>
      <c r="B79" s="123" t="s">
        <v>398</v>
      </c>
      <c r="C79" s="116" t="s">
        <v>391</v>
      </c>
      <c r="D79" s="110" t="s">
        <v>11</v>
      </c>
      <c r="E79" s="110">
        <v>89</v>
      </c>
      <c r="F79" s="117">
        <v>270505.44</v>
      </c>
      <c r="G79" s="117"/>
      <c r="H79" s="117">
        <v>124</v>
      </c>
      <c r="I79" s="112" t="s">
        <v>395</v>
      </c>
    </row>
    <row r="80" spans="1:9" ht="12.75">
      <c r="A80" s="113"/>
      <c r="B80" s="129" t="s">
        <v>51</v>
      </c>
      <c r="C80" s="110"/>
      <c r="D80" s="110"/>
      <c r="E80" s="110"/>
      <c r="F80" s="122">
        <f>SUM(F69:F79)</f>
        <v>1251999.18</v>
      </c>
      <c r="G80" s="122">
        <f>SUM(G69:G79)</f>
        <v>0</v>
      </c>
      <c r="H80" s="122">
        <f>SUM(H69:H79)</f>
        <v>2172.7900000000004</v>
      </c>
      <c r="I80" s="118">
        <f>SUM(F80+G80)</f>
        <v>1251999.18</v>
      </c>
    </row>
    <row r="81" spans="1:9" ht="12.75">
      <c r="A81" s="113"/>
      <c r="B81" s="114" t="s">
        <v>68</v>
      </c>
      <c r="C81" s="111"/>
      <c r="D81" s="110"/>
      <c r="E81" s="110"/>
      <c r="F81" s="126"/>
      <c r="G81" s="126"/>
      <c r="H81" s="126"/>
      <c r="I81" s="127"/>
    </row>
    <row r="82" spans="1:9" ht="22.5">
      <c r="A82" s="146" t="s">
        <v>421</v>
      </c>
      <c r="B82" s="120" t="s">
        <v>406</v>
      </c>
      <c r="C82" s="116" t="s">
        <v>405</v>
      </c>
      <c r="D82" s="110" t="s">
        <v>11</v>
      </c>
      <c r="E82" s="110">
        <v>34</v>
      </c>
      <c r="F82" s="117">
        <v>38915.93</v>
      </c>
      <c r="G82" s="117"/>
      <c r="H82" s="117"/>
      <c r="I82" s="112" t="s">
        <v>341</v>
      </c>
    </row>
    <row r="83" spans="1:9" ht="12.75">
      <c r="A83" s="113"/>
      <c r="B83" s="136" t="s">
        <v>69</v>
      </c>
      <c r="C83" s="133"/>
      <c r="D83" s="133"/>
      <c r="E83" s="133"/>
      <c r="F83" s="137">
        <f>SUM(F82:F82)</f>
        <v>38915.93</v>
      </c>
      <c r="G83" s="137">
        <v>0</v>
      </c>
      <c r="H83" s="137">
        <f>SUM(H82:H82)</f>
        <v>0</v>
      </c>
      <c r="I83" s="118">
        <f>SUM(F83)</f>
        <v>38915.93</v>
      </c>
    </row>
    <row r="84" spans="1:9" ht="12.75">
      <c r="A84" s="113"/>
      <c r="B84" s="125" t="s">
        <v>48</v>
      </c>
      <c r="C84" s="110"/>
      <c r="D84" s="110"/>
      <c r="E84" s="110"/>
      <c r="F84" s="126">
        <f>SUM(F83+F80)</f>
        <v>1290915.1099999999</v>
      </c>
      <c r="G84" s="126">
        <v>0</v>
      </c>
      <c r="H84" s="126">
        <v>2172.79</v>
      </c>
      <c r="I84" s="127">
        <f>SUM(F84+G84)</f>
        <v>1290915.1099999999</v>
      </c>
    </row>
    <row r="85" spans="1:9" ht="12.75">
      <c r="A85" s="113"/>
      <c r="B85" s="110"/>
      <c r="C85" s="111" t="s">
        <v>186</v>
      </c>
      <c r="D85" s="110"/>
      <c r="E85" s="110"/>
      <c r="F85" s="110"/>
      <c r="G85" s="110"/>
      <c r="H85" s="110"/>
      <c r="I85" s="153"/>
    </row>
    <row r="86" spans="1:9" ht="12.75">
      <c r="A86" s="113"/>
      <c r="B86" s="114" t="s">
        <v>37</v>
      </c>
      <c r="C86" s="110"/>
      <c r="D86" s="110"/>
      <c r="E86" s="110"/>
      <c r="F86" s="110"/>
      <c r="G86" s="110"/>
      <c r="H86" s="110"/>
      <c r="I86" s="153"/>
    </row>
    <row r="87" spans="1:9" ht="12.75">
      <c r="A87" s="146">
        <v>103</v>
      </c>
      <c r="B87" s="120" t="s">
        <v>409</v>
      </c>
      <c r="C87" s="116" t="s">
        <v>333</v>
      </c>
      <c r="D87" s="110" t="s">
        <v>35</v>
      </c>
      <c r="E87" s="110">
        <v>147</v>
      </c>
      <c r="F87" s="117">
        <v>51362.84</v>
      </c>
      <c r="G87" s="117"/>
      <c r="H87" s="117">
        <v>125.84</v>
      </c>
      <c r="I87" s="127"/>
    </row>
    <row r="88" spans="1:9" ht="12.75">
      <c r="A88" s="131"/>
      <c r="B88" s="136" t="s">
        <v>38</v>
      </c>
      <c r="C88" s="133"/>
      <c r="D88" s="133"/>
      <c r="E88" s="133"/>
      <c r="F88" s="137">
        <f>SUM(F87:F87)</f>
        <v>51362.84</v>
      </c>
      <c r="G88" s="137">
        <f>SUM(G87:G87)</f>
        <v>0</v>
      </c>
      <c r="H88" s="137">
        <f>SUM(H87:H87)</f>
        <v>125.84</v>
      </c>
      <c r="I88" s="118">
        <f>F88+G88</f>
        <v>51362.84</v>
      </c>
    </row>
    <row r="89" spans="1:9" ht="12.75">
      <c r="A89" s="113"/>
      <c r="B89" s="114" t="s">
        <v>55</v>
      </c>
      <c r="C89" s="116"/>
      <c r="D89" s="110"/>
      <c r="E89" s="110"/>
      <c r="F89" s="122"/>
      <c r="G89" s="122"/>
      <c r="H89" s="122"/>
      <c r="I89" s="118"/>
    </row>
    <row r="90" spans="1:9" ht="12.75">
      <c r="A90" s="119">
        <v>55</v>
      </c>
      <c r="B90" s="120" t="s">
        <v>349</v>
      </c>
      <c r="C90" s="116" t="s">
        <v>258</v>
      </c>
      <c r="D90" s="110" t="s">
        <v>35</v>
      </c>
      <c r="E90" s="110">
        <v>305</v>
      </c>
      <c r="F90" s="117">
        <v>122830.28</v>
      </c>
      <c r="G90" s="117"/>
      <c r="H90" s="117">
        <v>348.55</v>
      </c>
      <c r="I90" s="118"/>
    </row>
    <row r="91" spans="1:9" ht="12.75">
      <c r="A91" s="113"/>
      <c r="B91" s="129" t="s">
        <v>56</v>
      </c>
      <c r="C91" s="110"/>
      <c r="D91" s="110"/>
      <c r="E91" s="110"/>
      <c r="F91" s="122">
        <f>SUM(F90:F90)</f>
        <v>122830.28</v>
      </c>
      <c r="G91" s="122">
        <f>SUM(G90:G90)</f>
        <v>0</v>
      </c>
      <c r="H91" s="122">
        <f>SUM(H90:H90)</f>
        <v>348.55</v>
      </c>
      <c r="I91" s="118">
        <f>F91+G91</f>
        <v>122830.28</v>
      </c>
    </row>
    <row r="92" spans="1:9" ht="12.75">
      <c r="A92" s="113"/>
      <c r="B92" s="114" t="s">
        <v>70</v>
      </c>
      <c r="C92" s="110"/>
      <c r="D92" s="110"/>
      <c r="E92" s="110"/>
      <c r="F92" s="126"/>
      <c r="G92" s="126"/>
      <c r="H92" s="126"/>
      <c r="I92" s="127"/>
    </row>
    <row r="93" spans="1:9" ht="12.75">
      <c r="A93" s="115">
        <v>6</v>
      </c>
      <c r="B93" s="120" t="s">
        <v>332</v>
      </c>
      <c r="C93" s="116" t="s">
        <v>333</v>
      </c>
      <c r="D93" s="110" t="s">
        <v>35</v>
      </c>
      <c r="E93" s="110">
        <v>232</v>
      </c>
      <c r="F93" s="117">
        <v>111358.36</v>
      </c>
      <c r="G93" s="117"/>
      <c r="H93" s="117">
        <v>304.28</v>
      </c>
      <c r="I93" s="118"/>
    </row>
    <row r="94" spans="1:9" ht="12.75">
      <c r="A94" s="115">
        <v>7</v>
      </c>
      <c r="B94" s="120" t="s">
        <v>334</v>
      </c>
      <c r="C94" s="116" t="s">
        <v>335</v>
      </c>
      <c r="D94" s="110" t="s">
        <v>35</v>
      </c>
      <c r="E94" s="110">
        <v>55.76</v>
      </c>
      <c r="F94" s="117">
        <v>16439.26</v>
      </c>
      <c r="G94" s="117"/>
      <c r="H94" s="117">
        <v>57.08</v>
      </c>
      <c r="I94" s="118"/>
    </row>
    <row r="95" spans="1:9" ht="12.75">
      <c r="A95" s="159"/>
      <c r="B95" s="120" t="s">
        <v>373</v>
      </c>
      <c r="C95" s="116" t="s">
        <v>333</v>
      </c>
      <c r="D95" s="110" t="s">
        <v>35</v>
      </c>
      <c r="E95" s="110">
        <v>266</v>
      </c>
      <c r="F95" s="117">
        <v>100417.15</v>
      </c>
      <c r="G95" s="117"/>
      <c r="H95" s="117">
        <v>288.94</v>
      </c>
      <c r="I95" s="118"/>
    </row>
    <row r="96" spans="1:9" ht="12.75">
      <c r="A96" s="113"/>
      <c r="B96" s="129" t="s">
        <v>71</v>
      </c>
      <c r="C96" s="110"/>
      <c r="D96" s="110"/>
      <c r="E96" s="110"/>
      <c r="F96" s="122">
        <f>SUM(F93:F95)</f>
        <v>228214.77</v>
      </c>
      <c r="G96" s="122">
        <f>SUM(G93:G95)</f>
        <v>0</v>
      </c>
      <c r="H96" s="122">
        <f>SUM(H93:H95)</f>
        <v>650.3</v>
      </c>
      <c r="I96" s="118">
        <f>F96+G96</f>
        <v>228214.77</v>
      </c>
    </row>
    <row r="97" spans="1:9" ht="12.75">
      <c r="A97" s="113"/>
      <c r="B97" s="114" t="s">
        <v>72</v>
      </c>
      <c r="C97" s="110"/>
      <c r="D97" s="110"/>
      <c r="E97" s="110"/>
      <c r="F97" s="122"/>
      <c r="G97" s="122"/>
      <c r="H97" s="122"/>
      <c r="I97" s="118"/>
    </row>
    <row r="98" spans="1:9" ht="12.75">
      <c r="A98" s="115">
        <v>8</v>
      </c>
      <c r="B98" s="120" t="s">
        <v>338</v>
      </c>
      <c r="C98" s="116" t="s">
        <v>333</v>
      </c>
      <c r="D98" s="110" t="s">
        <v>35</v>
      </c>
      <c r="E98" s="110">
        <v>185</v>
      </c>
      <c r="F98" s="117">
        <v>82129.6</v>
      </c>
      <c r="G98" s="117"/>
      <c r="H98" s="117"/>
      <c r="I98" s="127"/>
    </row>
    <row r="99" spans="1:9" ht="12.75">
      <c r="A99" s="159"/>
      <c r="B99" s="120" t="s">
        <v>429</v>
      </c>
      <c r="C99" s="116" t="s">
        <v>375</v>
      </c>
      <c r="D99" s="110" t="s">
        <v>10</v>
      </c>
      <c r="E99" s="110">
        <v>1</v>
      </c>
      <c r="F99" s="117">
        <v>81311.06</v>
      </c>
      <c r="G99" s="117"/>
      <c r="H99" s="117">
        <v>194.09</v>
      </c>
      <c r="I99" s="127"/>
    </row>
    <row r="100" spans="1:9" ht="12.75">
      <c r="A100" s="146">
        <v>21</v>
      </c>
      <c r="B100" s="120" t="s">
        <v>410</v>
      </c>
      <c r="C100" s="120" t="s">
        <v>333</v>
      </c>
      <c r="D100" s="110" t="s">
        <v>35</v>
      </c>
      <c r="E100" s="110">
        <v>282</v>
      </c>
      <c r="F100" s="117">
        <v>108339.1</v>
      </c>
      <c r="G100" s="117"/>
      <c r="H100" s="117">
        <v>313.66</v>
      </c>
      <c r="I100" s="118"/>
    </row>
    <row r="101" spans="1:9" ht="12.75">
      <c r="A101" s="113"/>
      <c r="B101" s="129" t="s">
        <v>73</v>
      </c>
      <c r="C101" s="110"/>
      <c r="D101" s="110"/>
      <c r="E101" s="110"/>
      <c r="F101" s="122">
        <f>SUM(F98:F100)</f>
        <v>271779.76</v>
      </c>
      <c r="G101" s="122">
        <f>SUM(G98:G100)</f>
        <v>0</v>
      </c>
      <c r="H101" s="122">
        <f>SUM(H98:H100)</f>
        <v>507.75</v>
      </c>
      <c r="I101" s="118">
        <f>F101+G101</f>
        <v>271779.76</v>
      </c>
    </row>
    <row r="102" spans="1:9" ht="12.75">
      <c r="A102" s="113"/>
      <c r="B102" s="125" t="s">
        <v>220</v>
      </c>
      <c r="C102" s="110"/>
      <c r="D102" s="110"/>
      <c r="E102" s="110"/>
      <c r="F102" s="126">
        <f>SUM(F101+F96+F91+F88)</f>
        <v>674187.65</v>
      </c>
      <c r="G102" s="126">
        <f>SUM(+G101+G96+G91+G88)</f>
        <v>0</v>
      </c>
      <c r="H102" s="126">
        <f>H101+H96+H91+H88</f>
        <v>1632.4399999999998</v>
      </c>
      <c r="I102" s="127">
        <f>SUM(F102+G102)</f>
        <v>674187.65</v>
      </c>
    </row>
    <row r="103" spans="1:9" ht="12.75">
      <c r="A103" s="113"/>
      <c r="B103" s="129" t="s">
        <v>22</v>
      </c>
      <c r="C103" s="110"/>
      <c r="D103" s="110"/>
      <c r="E103" s="110"/>
      <c r="F103" s="126">
        <f>SUM(F102+F84+F66+F47+F31)</f>
        <v>3647514.5300000003</v>
      </c>
      <c r="G103" s="126">
        <f>SUM(G102+G84+G66+G47+G31)</f>
        <v>531062.9700000001</v>
      </c>
      <c r="H103" s="126">
        <f>SUM(H102+H84+H66+H31+H47)</f>
        <v>6406.82</v>
      </c>
      <c r="I103" s="127">
        <f>SUM(I102+I84+I47+I31+I66)</f>
        <v>4178577.5000000005</v>
      </c>
    </row>
    <row r="104" spans="1:9" ht="12.75">
      <c r="A104" s="160"/>
      <c r="B104" s="143" t="s">
        <v>23</v>
      </c>
      <c r="C104" s="161" t="s">
        <v>24</v>
      </c>
      <c r="D104" s="183"/>
      <c r="E104" s="184"/>
      <c r="F104" s="185">
        <f>SUM(F103+G103)</f>
        <v>4178577.5000000005</v>
      </c>
      <c r="G104" s="186"/>
      <c r="H104" s="144">
        <v>39090.1</v>
      </c>
      <c r="I104" s="161"/>
    </row>
    <row r="106" spans="1:9" ht="12.75">
      <c r="A106" s="181"/>
      <c r="B106" s="181"/>
      <c r="C106" s="181"/>
      <c r="D106" s="181"/>
      <c r="E106" s="181"/>
      <c r="F106" s="181"/>
      <c r="G106" s="181"/>
      <c r="H106" s="181"/>
      <c r="I106" s="181"/>
    </row>
    <row r="107" spans="1:9" ht="12.75">
      <c r="A107" s="181"/>
      <c r="B107" s="181"/>
      <c r="C107" s="181"/>
      <c r="D107" s="181"/>
      <c r="E107" s="181"/>
      <c r="F107" s="181"/>
      <c r="G107" s="181"/>
      <c r="H107" s="181"/>
      <c r="I107" s="181"/>
    </row>
    <row r="109" spans="1:9" ht="12.75">
      <c r="A109" s="181"/>
      <c r="B109" s="181"/>
      <c r="C109" s="181"/>
      <c r="D109" s="181"/>
      <c r="E109" s="181"/>
      <c r="F109" s="181"/>
      <c r="G109" s="181"/>
      <c r="H109" s="181"/>
      <c r="I109" s="181"/>
    </row>
    <row r="112" spans="1:9" ht="12.75">
      <c r="A112" s="181"/>
      <c r="B112" s="181"/>
      <c r="C112" s="181"/>
      <c r="D112" s="181"/>
      <c r="E112" s="181"/>
      <c r="F112" s="181"/>
      <c r="G112" s="181"/>
      <c r="H112" s="181"/>
      <c r="I112" s="181"/>
    </row>
  </sheetData>
  <sheetProtection/>
  <mergeCells count="7">
    <mergeCell ref="A107:I107"/>
    <mergeCell ref="A109:I109"/>
    <mergeCell ref="A112:I112"/>
    <mergeCell ref="A1:I1"/>
    <mergeCell ref="D104:E104"/>
    <mergeCell ref="F104:G104"/>
    <mergeCell ref="A106:I10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zoomScale="75" zoomScaleNormal="75" zoomScalePageLayoutView="0" workbookViewId="0" topLeftCell="A39">
      <selection activeCell="A56" sqref="A56:IV56"/>
    </sheetView>
  </sheetViews>
  <sheetFormatPr defaultColWidth="9.140625" defaultRowHeight="12.75"/>
  <cols>
    <col min="1" max="1" width="7.28125" style="0" customWidth="1"/>
    <col min="2" max="2" width="31.28125" style="0" customWidth="1"/>
    <col min="3" max="3" width="31.421875" style="0" customWidth="1"/>
    <col min="4" max="5" width="7.28125" style="0" customWidth="1"/>
    <col min="6" max="7" width="14.7109375" style="0" customWidth="1"/>
    <col min="8" max="8" width="8.57421875" style="0" customWidth="1"/>
    <col min="9" max="9" width="18.28125" style="0" customWidth="1"/>
  </cols>
  <sheetData>
    <row r="1" spans="1:9" s="1" customFormat="1" ht="15.75">
      <c r="A1" s="164" t="s">
        <v>118</v>
      </c>
      <c r="B1" s="164"/>
      <c r="C1" s="164"/>
      <c r="D1" s="164"/>
      <c r="E1" s="164"/>
      <c r="F1" s="164"/>
      <c r="G1" s="164"/>
      <c r="H1" s="164"/>
      <c r="I1" s="164"/>
    </row>
    <row r="2" spans="1:9" s="1" customFormat="1" ht="38.25">
      <c r="A2" s="2" t="s">
        <v>0</v>
      </c>
      <c r="B2" s="3" t="s">
        <v>1</v>
      </c>
      <c r="C2" s="3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1" customFormat="1" ht="12.75">
      <c r="A3" s="4"/>
      <c r="B3" s="4"/>
      <c r="C3" s="5" t="s">
        <v>9</v>
      </c>
      <c r="D3" s="4"/>
      <c r="E3" s="4"/>
      <c r="F3" s="4"/>
      <c r="G3" s="4"/>
      <c r="H3" s="4"/>
      <c r="I3" s="6"/>
    </row>
    <row r="4" spans="1:9" s="1" customFormat="1" ht="12.75">
      <c r="A4" s="4"/>
      <c r="B4" s="15" t="s">
        <v>52</v>
      </c>
      <c r="C4" s="5"/>
      <c r="D4" s="4"/>
      <c r="E4" s="4"/>
      <c r="F4" s="13"/>
      <c r="G4" s="13"/>
      <c r="H4" s="13"/>
      <c r="I4" s="14"/>
    </row>
    <row r="5" spans="1:9" s="1" customFormat="1" ht="25.5">
      <c r="A5" s="37" t="s">
        <v>60</v>
      </c>
      <c r="B5" s="8" t="s">
        <v>53</v>
      </c>
      <c r="C5" s="8" t="s">
        <v>34</v>
      </c>
      <c r="D5" s="4" t="s">
        <v>35</v>
      </c>
      <c r="E5" s="4">
        <v>1066</v>
      </c>
      <c r="F5" s="9">
        <v>518967.69</v>
      </c>
      <c r="G5" s="4"/>
      <c r="H5" s="9"/>
      <c r="I5" s="10" t="s">
        <v>49</v>
      </c>
    </row>
    <row r="6" spans="1:9" s="1" customFormat="1" ht="25.5">
      <c r="A6" s="37">
        <v>24</v>
      </c>
      <c r="B6" s="8" t="s">
        <v>183</v>
      </c>
      <c r="C6" s="16" t="s">
        <v>26</v>
      </c>
      <c r="D6" s="4" t="s">
        <v>11</v>
      </c>
      <c r="E6" s="4">
        <v>32.9</v>
      </c>
      <c r="F6" s="9"/>
      <c r="G6" s="4">
        <v>22190.14</v>
      </c>
      <c r="H6" s="9">
        <v>96</v>
      </c>
      <c r="I6" s="10"/>
    </row>
    <row r="7" spans="1:9" s="1" customFormat="1" ht="12.75">
      <c r="A7" s="4"/>
      <c r="B7" s="15" t="s">
        <v>157</v>
      </c>
      <c r="C7" s="5"/>
      <c r="D7" s="4"/>
      <c r="E7" s="4"/>
      <c r="F7" s="13">
        <f>SUM(F5:F6)</f>
        <v>518967.69</v>
      </c>
      <c r="G7" s="13">
        <f>SUM(G5:G6)</f>
        <v>22190.14</v>
      </c>
      <c r="H7" s="13">
        <f>SUM(H5:H6)</f>
        <v>96</v>
      </c>
      <c r="I7" s="14">
        <f>F7+G7</f>
        <v>541157.83</v>
      </c>
    </row>
    <row r="8" spans="1:9" s="1" customFormat="1" ht="12.75">
      <c r="A8" s="11"/>
      <c r="B8" s="15" t="s">
        <v>29</v>
      </c>
      <c r="C8" s="5"/>
      <c r="D8" s="4"/>
      <c r="E8" s="4"/>
      <c r="F8" s="13"/>
      <c r="G8" s="13"/>
      <c r="H8" s="13"/>
      <c r="I8" s="14"/>
    </row>
    <row r="9" spans="1:9" s="1" customFormat="1" ht="12.75">
      <c r="A9" s="37">
        <v>21</v>
      </c>
      <c r="B9" s="8" t="s">
        <v>158</v>
      </c>
      <c r="C9" s="8" t="s">
        <v>12</v>
      </c>
      <c r="D9" s="4" t="s">
        <v>10</v>
      </c>
      <c r="E9" s="4">
        <v>2</v>
      </c>
      <c r="F9" s="9">
        <v>37625.61</v>
      </c>
      <c r="G9" s="9"/>
      <c r="H9" s="9">
        <v>152</v>
      </c>
      <c r="I9" s="6"/>
    </row>
    <row r="10" spans="1:9" s="1" customFormat="1" ht="12.75">
      <c r="A10" s="11"/>
      <c r="B10" s="15" t="s">
        <v>30</v>
      </c>
      <c r="C10" s="5"/>
      <c r="D10" s="4"/>
      <c r="E10" s="4"/>
      <c r="F10" s="13">
        <f>SUM(F9:F9)</f>
        <v>37625.61</v>
      </c>
      <c r="G10" s="13">
        <f>SUM(G9:G9)</f>
        <v>0</v>
      </c>
      <c r="H10" s="13">
        <f>SUM(H9:H9)</f>
        <v>152</v>
      </c>
      <c r="I10" s="14">
        <f>F10+G10</f>
        <v>37625.61</v>
      </c>
    </row>
    <row r="11" spans="1:9" s="1" customFormat="1" ht="12.75">
      <c r="A11" s="11"/>
      <c r="B11" s="17" t="s">
        <v>13</v>
      </c>
      <c r="C11" s="4"/>
      <c r="D11" s="4"/>
      <c r="E11" s="4"/>
      <c r="F11" s="18">
        <f>F10+F7</f>
        <v>556593.3</v>
      </c>
      <c r="G11" s="18">
        <f>G10+G7</f>
        <v>22190.14</v>
      </c>
      <c r="H11" s="18">
        <f>H10+H7</f>
        <v>248</v>
      </c>
      <c r="I11" s="19">
        <f>F11+G11</f>
        <v>578783.4400000001</v>
      </c>
    </row>
    <row r="12" spans="1:9" s="1" customFormat="1" ht="12.75">
      <c r="A12" s="11"/>
      <c r="B12" s="4"/>
      <c r="C12" s="5" t="s">
        <v>14</v>
      </c>
      <c r="D12" s="4"/>
      <c r="E12" s="4"/>
      <c r="F12" s="4"/>
      <c r="G12" s="4"/>
      <c r="H12" s="4"/>
      <c r="I12" s="6"/>
    </row>
    <row r="13" spans="1:9" s="1" customFormat="1" ht="12.75">
      <c r="A13" s="11"/>
      <c r="B13" s="7" t="s">
        <v>15</v>
      </c>
      <c r="C13" s="16"/>
      <c r="D13" s="4"/>
      <c r="E13" s="4"/>
      <c r="F13" s="13"/>
      <c r="G13" s="13"/>
      <c r="H13" s="13"/>
      <c r="I13" s="14"/>
    </row>
    <row r="14" spans="1:9" s="1" customFormat="1" ht="25.5">
      <c r="A14" s="37">
        <v>43</v>
      </c>
      <c r="B14" s="16" t="s">
        <v>159</v>
      </c>
      <c r="C14" s="16" t="s">
        <v>26</v>
      </c>
      <c r="D14" s="4" t="s">
        <v>11</v>
      </c>
      <c r="E14" s="4">
        <v>18.9</v>
      </c>
      <c r="F14" s="9"/>
      <c r="G14" s="9">
        <v>12563.46</v>
      </c>
      <c r="H14" s="9">
        <v>61</v>
      </c>
      <c r="I14" s="10"/>
    </row>
    <row r="15" spans="1:9" s="1" customFormat="1" ht="12.75">
      <c r="A15" s="11"/>
      <c r="B15" s="12" t="s">
        <v>16</v>
      </c>
      <c r="C15" s="16"/>
      <c r="D15" s="4"/>
      <c r="E15" s="4"/>
      <c r="F15" s="13">
        <f>SUM(F14)</f>
        <v>0</v>
      </c>
      <c r="G15" s="13">
        <f>SUM(G14)</f>
        <v>12563.46</v>
      </c>
      <c r="H15" s="13">
        <f>SUM(H14)</f>
        <v>61</v>
      </c>
      <c r="I15" s="14">
        <f>F15+G15</f>
        <v>12563.46</v>
      </c>
    </row>
    <row r="16" spans="1:9" s="1" customFormat="1" ht="12.75">
      <c r="A16" s="11"/>
      <c r="B16" s="12" t="s">
        <v>74</v>
      </c>
      <c r="C16" s="16"/>
      <c r="D16" s="4"/>
      <c r="E16" s="4"/>
      <c r="F16" s="13"/>
      <c r="G16" s="13"/>
      <c r="H16" s="13"/>
      <c r="I16" s="14"/>
    </row>
    <row r="17" spans="1:9" s="1" customFormat="1" ht="25.5">
      <c r="A17" s="37">
        <v>1</v>
      </c>
      <c r="B17" s="16" t="s">
        <v>160</v>
      </c>
      <c r="C17" s="16" t="s">
        <v>191</v>
      </c>
      <c r="D17" s="4"/>
      <c r="E17" s="4"/>
      <c r="F17" s="13"/>
      <c r="G17" s="9">
        <v>16027.75</v>
      </c>
      <c r="H17" s="9">
        <v>18</v>
      </c>
      <c r="I17" s="14"/>
    </row>
    <row r="18" spans="1:9" s="1" customFormat="1" ht="12.75">
      <c r="A18" s="11"/>
      <c r="B18" s="12" t="s">
        <v>161</v>
      </c>
      <c r="C18" s="16"/>
      <c r="D18" s="4"/>
      <c r="E18" s="4"/>
      <c r="F18" s="13">
        <f>SUM(F17)</f>
        <v>0</v>
      </c>
      <c r="G18" s="13">
        <f>SUM(G17)</f>
        <v>16027.75</v>
      </c>
      <c r="H18" s="13">
        <f>SUM(H17)</f>
        <v>18</v>
      </c>
      <c r="I18" s="14">
        <f>F18+G18</f>
        <v>16027.75</v>
      </c>
    </row>
    <row r="19" spans="1:9" s="1" customFormat="1" ht="12.75">
      <c r="A19" s="11"/>
      <c r="B19" s="7" t="s">
        <v>27</v>
      </c>
      <c r="C19" s="16"/>
      <c r="D19" s="4"/>
      <c r="E19" s="4"/>
      <c r="F19" s="13"/>
      <c r="G19" s="13"/>
      <c r="H19" s="13"/>
      <c r="I19" s="14"/>
    </row>
    <row r="20" spans="1:9" s="1" customFormat="1" ht="12.75">
      <c r="A20" s="37">
        <v>40</v>
      </c>
      <c r="B20" s="16" t="s">
        <v>185</v>
      </c>
      <c r="C20" s="16" t="s">
        <v>61</v>
      </c>
      <c r="D20" s="4" t="s">
        <v>35</v>
      </c>
      <c r="E20" s="4">
        <v>30</v>
      </c>
      <c r="F20" s="9">
        <v>89098.24</v>
      </c>
      <c r="G20" s="9"/>
      <c r="H20" s="9">
        <v>207</v>
      </c>
      <c r="I20" s="6"/>
    </row>
    <row r="21" spans="1:9" s="1" customFormat="1" ht="12.75">
      <c r="A21" s="11"/>
      <c r="B21" s="12" t="s">
        <v>184</v>
      </c>
      <c r="C21" s="16"/>
      <c r="D21" s="4"/>
      <c r="E21" s="4"/>
      <c r="F21" s="13">
        <f>SUM(F20)</f>
        <v>89098.24</v>
      </c>
      <c r="G21" s="13">
        <f>SUM(G20)</f>
        <v>0</v>
      </c>
      <c r="H21" s="13">
        <f>SUM(H20)</f>
        <v>207</v>
      </c>
      <c r="I21" s="14">
        <f>F21+G21</f>
        <v>89098.24</v>
      </c>
    </row>
    <row r="22" spans="1:9" s="1" customFormat="1" ht="12.75">
      <c r="A22" s="11"/>
      <c r="B22" s="17" t="s">
        <v>17</v>
      </c>
      <c r="C22" s="4"/>
      <c r="D22" s="4"/>
      <c r="E22" s="4"/>
      <c r="F22" s="18">
        <f>F21+F18+F15</f>
        <v>89098.24</v>
      </c>
      <c r="G22" s="18">
        <f>G21+G18+G15</f>
        <v>28591.21</v>
      </c>
      <c r="H22" s="18">
        <f>H21+H18+H15</f>
        <v>286</v>
      </c>
      <c r="I22" s="19">
        <f>F22+G22</f>
        <v>117689.45000000001</v>
      </c>
    </row>
    <row r="23" spans="1:9" s="1" customFormat="1" ht="12.75">
      <c r="A23" s="11"/>
      <c r="B23" s="17"/>
      <c r="C23" s="5" t="s">
        <v>18</v>
      </c>
      <c r="D23" s="4"/>
      <c r="E23" s="4"/>
      <c r="F23" s="18"/>
      <c r="G23" s="18"/>
      <c r="H23" s="18"/>
      <c r="I23" s="19"/>
    </row>
    <row r="24" spans="1:9" s="1" customFormat="1" ht="12.75">
      <c r="A24" s="11"/>
      <c r="B24" s="7" t="s">
        <v>19</v>
      </c>
      <c r="C24" s="4"/>
      <c r="D24" s="4"/>
      <c r="E24" s="4"/>
      <c r="F24" s="18"/>
      <c r="G24" s="18"/>
      <c r="H24" s="18"/>
      <c r="I24" s="19"/>
    </row>
    <row r="25" spans="1:9" s="1" customFormat="1" ht="12.75">
      <c r="A25" s="37">
        <v>37</v>
      </c>
      <c r="B25" s="16" t="s">
        <v>162</v>
      </c>
      <c r="C25" s="8" t="s">
        <v>12</v>
      </c>
      <c r="D25" s="4" t="s">
        <v>10</v>
      </c>
      <c r="E25" s="4">
        <v>1</v>
      </c>
      <c r="F25" s="9">
        <v>27401.03</v>
      </c>
      <c r="G25" s="9"/>
      <c r="H25" s="9">
        <v>113</v>
      </c>
      <c r="I25" s="6"/>
    </row>
    <row r="26" spans="1:9" s="1" customFormat="1" ht="12.75">
      <c r="A26" s="37">
        <v>36</v>
      </c>
      <c r="B26" s="16" t="s">
        <v>163</v>
      </c>
      <c r="C26" s="8" t="s">
        <v>12</v>
      </c>
      <c r="D26" s="4" t="s">
        <v>10</v>
      </c>
      <c r="E26" s="4">
        <v>1</v>
      </c>
      <c r="F26" s="9">
        <v>26790.73</v>
      </c>
      <c r="G26" s="9"/>
      <c r="H26" s="9">
        <v>118</v>
      </c>
      <c r="I26" s="19"/>
    </row>
    <row r="27" spans="1:9" s="1" customFormat="1" ht="12.75">
      <c r="A27" s="37">
        <v>35</v>
      </c>
      <c r="B27" s="16" t="s">
        <v>164</v>
      </c>
      <c r="C27" s="8" t="s">
        <v>12</v>
      </c>
      <c r="D27" s="4" t="s">
        <v>10</v>
      </c>
      <c r="E27" s="4">
        <v>1</v>
      </c>
      <c r="F27" s="9">
        <v>26584.6</v>
      </c>
      <c r="G27" s="9"/>
      <c r="H27" s="9">
        <v>114</v>
      </c>
      <c r="I27" s="19"/>
    </row>
    <row r="28" spans="1:9" s="1" customFormat="1" ht="12.75">
      <c r="A28" s="37">
        <v>38</v>
      </c>
      <c r="B28" s="16" t="s">
        <v>165</v>
      </c>
      <c r="C28" s="8" t="s">
        <v>12</v>
      </c>
      <c r="D28" s="4" t="s">
        <v>10</v>
      </c>
      <c r="E28" s="4">
        <v>1</v>
      </c>
      <c r="F28" s="9">
        <v>27635.78</v>
      </c>
      <c r="G28" s="9"/>
      <c r="H28" s="9">
        <v>122</v>
      </c>
      <c r="I28" s="19"/>
    </row>
    <row r="29" spans="1:9" s="1" customFormat="1" ht="12.75">
      <c r="A29" s="11"/>
      <c r="B29" s="12" t="s">
        <v>20</v>
      </c>
      <c r="C29" s="4"/>
      <c r="D29" s="4"/>
      <c r="E29" s="4"/>
      <c r="F29" s="13">
        <f>SUM(F25:F28)</f>
        <v>108412.13999999998</v>
      </c>
      <c r="G29" s="13">
        <f>SUM(G25:G28)</f>
        <v>0</v>
      </c>
      <c r="H29" s="13">
        <f>SUM(H25:H28)</f>
        <v>467</v>
      </c>
      <c r="I29" s="14">
        <f>F29+G29</f>
        <v>108412.13999999998</v>
      </c>
    </row>
    <row r="30" spans="1:9" s="1" customFormat="1" ht="12.75">
      <c r="A30" s="11"/>
      <c r="B30" s="7" t="s">
        <v>62</v>
      </c>
      <c r="C30" s="4"/>
      <c r="D30" s="4"/>
      <c r="E30" s="4"/>
      <c r="F30" s="18"/>
      <c r="G30" s="18"/>
      <c r="H30" s="18"/>
      <c r="I30" s="19"/>
    </row>
    <row r="31" spans="1:9" s="1" customFormat="1" ht="12.75">
      <c r="A31" s="37">
        <v>34</v>
      </c>
      <c r="B31" s="12" t="s">
        <v>166</v>
      </c>
      <c r="C31" s="8" t="s">
        <v>143</v>
      </c>
      <c r="D31" s="4"/>
      <c r="E31" s="4"/>
      <c r="F31" s="9">
        <v>71526.55</v>
      </c>
      <c r="G31" s="9"/>
      <c r="H31" s="9">
        <v>180</v>
      </c>
      <c r="I31" s="19"/>
    </row>
    <row r="32" spans="1:9" s="1" customFormat="1" ht="12.75">
      <c r="A32" s="11"/>
      <c r="B32" s="12" t="s">
        <v>63</v>
      </c>
      <c r="C32" s="4"/>
      <c r="D32" s="4"/>
      <c r="E32" s="4"/>
      <c r="F32" s="13">
        <f>SUM(F31)</f>
        <v>71526.55</v>
      </c>
      <c r="G32" s="13">
        <f>SUM(G31)</f>
        <v>0</v>
      </c>
      <c r="H32" s="13">
        <f>SUM(H31)</f>
        <v>180</v>
      </c>
      <c r="I32" s="14">
        <f>F32+G32</f>
        <v>71526.55</v>
      </c>
    </row>
    <row r="33" spans="1:9" s="85" customFormat="1" ht="12.75">
      <c r="A33" s="83"/>
      <c r="B33" s="17" t="s">
        <v>167</v>
      </c>
      <c r="C33" s="81"/>
      <c r="D33" s="81"/>
      <c r="E33" s="81"/>
      <c r="F33" s="18">
        <f>F32+F29</f>
        <v>179938.69</v>
      </c>
      <c r="G33" s="18">
        <f>G32+G29</f>
        <v>0</v>
      </c>
      <c r="H33" s="18">
        <f>H32+H29</f>
        <v>647</v>
      </c>
      <c r="I33" s="19">
        <f>F33+G33</f>
        <v>179938.69</v>
      </c>
    </row>
    <row r="34" spans="1:9" s="1" customFormat="1" ht="12.75">
      <c r="A34" s="11"/>
      <c r="B34" s="12"/>
      <c r="C34" s="5" t="s">
        <v>45</v>
      </c>
      <c r="D34" s="4"/>
      <c r="E34" s="4"/>
      <c r="F34" s="13"/>
      <c r="G34" s="13"/>
      <c r="H34" s="13"/>
      <c r="I34" s="14"/>
    </row>
    <row r="35" spans="1:9" s="1" customFormat="1" ht="12.75">
      <c r="A35" s="11"/>
      <c r="B35" s="7" t="s">
        <v>46</v>
      </c>
      <c r="C35" s="4"/>
      <c r="D35" s="4"/>
      <c r="E35" s="4"/>
      <c r="F35" s="13"/>
      <c r="G35" s="13"/>
      <c r="H35" s="13"/>
      <c r="I35" s="14"/>
    </row>
    <row r="36" spans="1:9" s="1" customFormat="1" ht="27.75" customHeight="1">
      <c r="A36" s="37">
        <v>23</v>
      </c>
      <c r="B36" s="16" t="s">
        <v>168</v>
      </c>
      <c r="C36" s="16" t="s">
        <v>26</v>
      </c>
      <c r="D36" s="4" t="s">
        <v>11</v>
      </c>
      <c r="E36" s="4">
        <v>126.3</v>
      </c>
      <c r="F36" s="13"/>
      <c r="G36" s="9">
        <v>76909.03</v>
      </c>
      <c r="H36" s="9">
        <v>263</v>
      </c>
      <c r="I36" s="14"/>
    </row>
    <row r="37" spans="1:9" s="1" customFormat="1" ht="38.25">
      <c r="A37" s="2" t="s">
        <v>0</v>
      </c>
      <c r="B37" s="3" t="s">
        <v>1</v>
      </c>
      <c r="C37" s="3" t="s">
        <v>2</v>
      </c>
      <c r="D37" s="2" t="s">
        <v>3</v>
      </c>
      <c r="E37" s="3" t="s">
        <v>4</v>
      </c>
      <c r="F37" s="2" t="s">
        <v>5</v>
      </c>
      <c r="G37" s="2" t="s">
        <v>6</v>
      </c>
      <c r="H37" s="2" t="s">
        <v>7</v>
      </c>
      <c r="I37" s="2" t="s">
        <v>8</v>
      </c>
    </row>
    <row r="38" spans="1:9" s="1" customFormat="1" ht="12.75">
      <c r="A38" s="37" t="s">
        <v>192</v>
      </c>
      <c r="B38" s="16" t="s">
        <v>169</v>
      </c>
      <c r="C38" s="8" t="s">
        <v>12</v>
      </c>
      <c r="D38" s="4" t="s">
        <v>10</v>
      </c>
      <c r="E38" s="4">
        <v>3</v>
      </c>
      <c r="F38" s="9">
        <v>60259.19</v>
      </c>
      <c r="G38" s="9"/>
      <c r="H38" s="9">
        <v>325</v>
      </c>
      <c r="I38" s="14"/>
    </row>
    <row r="39" spans="1:9" s="1" customFormat="1" ht="12.75">
      <c r="A39" s="11"/>
      <c r="B39" s="12" t="s">
        <v>47</v>
      </c>
      <c r="C39" s="4"/>
      <c r="D39" s="4"/>
      <c r="E39" s="4"/>
      <c r="F39" s="13">
        <f>SUM(F36:F38)</f>
        <v>60259.19</v>
      </c>
      <c r="G39" s="13">
        <f>SUM(G36:G38)</f>
        <v>76909.03</v>
      </c>
      <c r="H39" s="13">
        <f>SUM(H36:H38)</f>
        <v>588</v>
      </c>
      <c r="I39" s="14">
        <f>F39+G39</f>
        <v>137168.22</v>
      </c>
    </row>
    <row r="40" spans="1:9" s="1" customFormat="1" ht="15" customHeight="1">
      <c r="A40" s="11"/>
      <c r="B40" s="12"/>
      <c r="C40" s="4"/>
      <c r="D40" s="4"/>
      <c r="E40" s="4"/>
      <c r="F40" s="13"/>
      <c r="G40" s="13"/>
      <c r="H40" s="13"/>
      <c r="I40" s="14"/>
    </row>
    <row r="41" spans="1:9" s="1" customFormat="1" ht="12.75">
      <c r="A41" s="11"/>
      <c r="B41" s="7" t="s">
        <v>50</v>
      </c>
      <c r="C41" s="4"/>
      <c r="D41" s="4"/>
      <c r="E41" s="4"/>
      <c r="F41" s="13"/>
      <c r="G41" s="13"/>
      <c r="H41" s="13"/>
      <c r="I41" s="14"/>
    </row>
    <row r="42" spans="1:9" s="1" customFormat="1" ht="25.5">
      <c r="A42" s="37" t="s">
        <v>170</v>
      </c>
      <c r="B42" s="16" t="s">
        <v>171</v>
      </c>
      <c r="C42" s="8" t="s">
        <v>172</v>
      </c>
      <c r="D42" s="4" t="s">
        <v>11</v>
      </c>
      <c r="E42" s="4">
        <v>120</v>
      </c>
      <c r="F42" s="13"/>
      <c r="G42" s="9">
        <v>72494.11</v>
      </c>
      <c r="H42" s="9">
        <v>230</v>
      </c>
      <c r="I42" s="14"/>
    </row>
    <row r="43" spans="1:9" s="1" customFormat="1" ht="12.75">
      <c r="A43" s="11"/>
      <c r="B43" s="12" t="s">
        <v>51</v>
      </c>
      <c r="C43" s="4"/>
      <c r="D43" s="4"/>
      <c r="E43" s="4"/>
      <c r="F43" s="13">
        <f>SUM(F42)</f>
        <v>0</v>
      </c>
      <c r="G43" s="13">
        <f>SUM(G42)</f>
        <v>72494.11</v>
      </c>
      <c r="H43" s="13">
        <f>SUM(H42)</f>
        <v>230</v>
      </c>
      <c r="I43" s="14">
        <f>F43+G43</f>
        <v>72494.11</v>
      </c>
    </row>
    <row r="44" spans="1:9" s="85" customFormat="1" ht="12.75">
      <c r="A44" s="83"/>
      <c r="B44" s="17" t="s">
        <v>48</v>
      </c>
      <c r="C44" s="81"/>
      <c r="D44" s="81"/>
      <c r="E44" s="81"/>
      <c r="F44" s="18">
        <f>F43+F39</f>
        <v>60259.19</v>
      </c>
      <c r="G44" s="18">
        <f>G43+G39</f>
        <v>149403.14</v>
      </c>
      <c r="H44" s="18">
        <f>H43+H39</f>
        <v>818</v>
      </c>
      <c r="I44" s="19">
        <f>F44+G44</f>
        <v>209662.33000000002</v>
      </c>
    </row>
    <row r="45" spans="1:9" s="85" customFormat="1" ht="12.75">
      <c r="A45" s="83"/>
      <c r="B45" s="17"/>
      <c r="C45" s="5" t="s">
        <v>186</v>
      </c>
      <c r="D45" s="81"/>
      <c r="E45" s="81"/>
      <c r="F45" s="18"/>
      <c r="G45" s="18"/>
      <c r="H45" s="18"/>
      <c r="I45" s="19"/>
    </row>
    <row r="46" spans="1:9" s="85" customFormat="1" ht="12.75">
      <c r="A46" s="83"/>
      <c r="B46" s="7" t="s">
        <v>37</v>
      </c>
      <c r="C46" s="81"/>
      <c r="D46" s="81"/>
      <c r="E46" s="81"/>
      <c r="F46" s="18"/>
      <c r="G46" s="18"/>
      <c r="H46" s="18"/>
      <c r="I46" s="19"/>
    </row>
    <row r="47" spans="1:9" s="85" customFormat="1" ht="12.75">
      <c r="A47" s="83"/>
      <c r="B47" s="17"/>
      <c r="C47" s="81"/>
      <c r="D47" s="81"/>
      <c r="E47" s="81"/>
      <c r="F47" s="18"/>
      <c r="G47" s="18"/>
      <c r="H47" s="18"/>
      <c r="I47" s="19"/>
    </row>
    <row r="48" spans="1:9" s="85" customFormat="1" ht="25.5">
      <c r="A48" s="37">
        <v>21</v>
      </c>
      <c r="B48" s="16" t="s">
        <v>173</v>
      </c>
      <c r="C48" s="8" t="s">
        <v>174</v>
      </c>
      <c r="D48" s="81"/>
      <c r="E48" s="81"/>
      <c r="F48" s="18"/>
      <c r="G48" s="9">
        <v>14698.78</v>
      </c>
      <c r="H48" s="9">
        <v>16</v>
      </c>
      <c r="I48" s="19"/>
    </row>
    <row r="49" spans="1:9" s="85" customFormat="1" ht="12.75">
      <c r="A49" s="37">
        <v>19</v>
      </c>
      <c r="B49" s="16" t="s">
        <v>175</v>
      </c>
      <c r="C49" s="8" t="s">
        <v>176</v>
      </c>
      <c r="D49" s="4" t="s">
        <v>35</v>
      </c>
      <c r="E49" s="4">
        <v>45</v>
      </c>
      <c r="F49" s="9">
        <v>29665.22</v>
      </c>
      <c r="G49" s="9"/>
      <c r="H49" s="9">
        <v>89</v>
      </c>
      <c r="I49" s="19"/>
    </row>
    <row r="50" spans="1:9" s="85" customFormat="1" ht="25.5">
      <c r="A50" s="37">
        <v>20</v>
      </c>
      <c r="B50" s="16" t="s">
        <v>177</v>
      </c>
      <c r="C50" s="8" t="s">
        <v>178</v>
      </c>
      <c r="D50" s="4" t="s">
        <v>11</v>
      </c>
      <c r="E50" s="4">
        <v>132</v>
      </c>
      <c r="F50" s="18"/>
      <c r="G50" s="9">
        <v>48934.23</v>
      </c>
      <c r="H50" s="9">
        <v>199</v>
      </c>
      <c r="I50" s="19"/>
    </row>
    <row r="51" spans="1:9" s="85" customFormat="1" ht="12.75">
      <c r="A51" s="83"/>
      <c r="B51" s="12" t="s">
        <v>38</v>
      </c>
      <c r="C51" s="81"/>
      <c r="D51" s="81"/>
      <c r="E51" s="81"/>
      <c r="F51" s="13">
        <f>SUM(F48:F50)</f>
        <v>29665.22</v>
      </c>
      <c r="G51" s="13">
        <f>SUM(G48:G50)</f>
        <v>63633.01</v>
      </c>
      <c r="H51" s="13">
        <f>SUM(H48:H50)</f>
        <v>304</v>
      </c>
      <c r="I51" s="14">
        <f>F51+G51</f>
        <v>93298.23000000001</v>
      </c>
    </row>
    <row r="52" spans="1:9" s="85" customFormat="1" ht="12.75">
      <c r="A52" s="83"/>
      <c r="B52" s="7" t="s">
        <v>179</v>
      </c>
      <c r="C52" s="81"/>
      <c r="D52" s="81"/>
      <c r="E52" s="81"/>
      <c r="F52" s="18"/>
      <c r="G52" s="18"/>
      <c r="H52" s="18"/>
      <c r="I52" s="19"/>
    </row>
    <row r="53" spans="1:9" s="85" customFormat="1" ht="25.5">
      <c r="A53" s="37">
        <v>11</v>
      </c>
      <c r="B53" s="16" t="s">
        <v>180</v>
      </c>
      <c r="C53" s="16" t="s">
        <v>181</v>
      </c>
      <c r="D53" s="4" t="s">
        <v>11</v>
      </c>
      <c r="E53" s="4">
        <v>19.4</v>
      </c>
      <c r="F53" s="9"/>
      <c r="G53" s="9">
        <v>11670.27</v>
      </c>
      <c r="H53" s="9">
        <v>58</v>
      </c>
      <c r="I53" s="19"/>
    </row>
    <row r="54" spans="1:9" s="86" customFormat="1" ht="12.75">
      <c r="A54" s="84"/>
      <c r="B54" s="12" t="s">
        <v>56</v>
      </c>
      <c r="C54" s="12"/>
      <c r="D54" s="7"/>
      <c r="E54" s="7"/>
      <c r="F54" s="13">
        <f>SUM(F53)</f>
        <v>0</v>
      </c>
      <c r="G54" s="13">
        <f>SUM(G53)</f>
        <v>11670.27</v>
      </c>
      <c r="H54" s="13">
        <f>SUM(H53)</f>
        <v>58</v>
      </c>
      <c r="I54" s="14">
        <f>F54+G54</f>
        <v>11670.27</v>
      </c>
    </row>
    <row r="55" spans="1:9" s="85" customFormat="1" ht="12.75">
      <c r="A55" s="11"/>
      <c r="B55" s="7" t="s">
        <v>39</v>
      </c>
      <c r="C55" s="16"/>
      <c r="D55" s="4"/>
      <c r="E55" s="4"/>
      <c r="F55" s="9"/>
      <c r="G55" s="9"/>
      <c r="H55" s="9"/>
      <c r="I55" s="19"/>
    </row>
    <row r="56" spans="1:9" s="85" customFormat="1" ht="24.75" customHeight="1">
      <c r="A56" s="37">
        <v>10</v>
      </c>
      <c r="B56" s="16" t="s">
        <v>182</v>
      </c>
      <c r="C56" s="8" t="s">
        <v>12</v>
      </c>
      <c r="D56" s="4" t="s">
        <v>10</v>
      </c>
      <c r="E56" s="4">
        <v>3</v>
      </c>
      <c r="F56" s="9">
        <v>89031.94</v>
      </c>
      <c r="G56" s="9"/>
      <c r="H56" s="9">
        <v>426</v>
      </c>
      <c r="I56" s="19"/>
    </row>
    <row r="57" spans="1:9" s="86" customFormat="1" ht="12.75">
      <c r="A57" s="84"/>
      <c r="B57" s="12" t="s">
        <v>40</v>
      </c>
      <c r="C57" s="12"/>
      <c r="D57" s="7"/>
      <c r="E57" s="7"/>
      <c r="F57" s="13">
        <f>SUM(F56)</f>
        <v>89031.94</v>
      </c>
      <c r="G57" s="13">
        <f>SUM(G56)</f>
        <v>0</v>
      </c>
      <c r="H57" s="13">
        <f>SUM(H56)</f>
        <v>426</v>
      </c>
      <c r="I57" s="14">
        <f>F57+G57</f>
        <v>89031.94</v>
      </c>
    </row>
    <row r="58" spans="1:9" s="86" customFormat="1" ht="12.75">
      <c r="A58" s="87"/>
      <c r="B58" s="17" t="s">
        <v>187</v>
      </c>
      <c r="C58" s="17"/>
      <c r="D58" s="5"/>
      <c r="E58" s="5"/>
      <c r="F58" s="18">
        <f>F57+F54+F51</f>
        <v>118697.16</v>
      </c>
      <c r="G58" s="18">
        <f>G57+G54+G51</f>
        <v>75303.28</v>
      </c>
      <c r="H58" s="18">
        <f>H57+H54+H51</f>
        <v>788</v>
      </c>
      <c r="I58" s="19">
        <f>F58+G58</f>
        <v>194000.44</v>
      </c>
    </row>
    <row r="59" spans="1:9" ht="15.75">
      <c r="A59" s="4"/>
      <c r="B59" s="28" t="s">
        <v>22</v>
      </c>
      <c r="C59" s="29"/>
      <c r="D59" s="4"/>
      <c r="E59" s="4"/>
      <c r="F59" s="30">
        <f>F58+F44+F33+F22+F11</f>
        <v>1004586.5800000001</v>
      </c>
      <c r="G59" s="30">
        <f>G58+G44+G33+G22+G11</f>
        <v>275487.77</v>
      </c>
      <c r="H59" s="30">
        <f>H58+H44+H33+H22+H11</f>
        <v>2787</v>
      </c>
      <c r="I59" s="30">
        <f>F59+G59</f>
        <v>1280074.35</v>
      </c>
    </row>
    <row r="60" spans="1:9" ht="15.75">
      <c r="A60" s="32"/>
      <c r="B60" s="33" t="s">
        <v>23</v>
      </c>
      <c r="C60" s="32" t="s">
        <v>24</v>
      </c>
      <c r="D60" s="32"/>
      <c r="E60" s="32"/>
      <c r="F60" s="165">
        <f>F59+G59</f>
        <v>1280074.35</v>
      </c>
      <c r="G60" s="166"/>
      <c r="H60" s="34">
        <f>H59*1.3</f>
        <v>3623.1</v>
      </c>
      <c r="I60" s="32"/>
    </row>
    <row r="62" spans="1:9" ht="12.75">
      <c r="A62" s="167" t="s">
        <v>43</v>
      </c>
      <c r="B62" s="167"/>
      <c r="C62" s="167"/>
      <c r="D62" s="167"/>
      <c r="E62" s="167"/>
      <c r="F62" s="167"/>
      <c r="G62" s="167"/>
      <c r="H62" s="167"/>
      <c r="I62" s="167"/>
    </row>
    <row r="63" spans="1:9" ht="12.75">
      <c r="A63" s="167" t="s">
        <v>59</v>
      </c>
      <c r="B63" s="167"/>
      <c r="C63" s="167"/>
      <c r="D63" s="167"/>
      <c r="E63" s="167"/>
      <c r="F63" s="167"/>
      <c r="G63" s="167"/>
      <c r="H63" s="167"/>
      <c r="I63" s="167"/>
    </row>
    <row r="66" spans="3:8" ht="12.75">
      <c r="C66" t="s">
        <v>190</v>
      </c>
      <c r="D66" s="168" t="s">
        <v>189</v>
      </c>
      <c r="E66" s="168"/>
      <c r="G66" s="168"/>
      <c r="H66" s="168"/>
    </row>
    <row r="71" ht="12" customHeight="1"/>
    <row r="75" spans="1:9" ht="12.75">
      <c r="A75" s="163" t="s">
        <v>25</v>
      </c>
      <c r="B75" s="163"/>
      <c r="C75" s="163"/>
      <c r="D75" s="163"/>
      <c r="E75" s="163"/>
      <c r="F75" s="163"/>
      <c r="G75" s="163"/>
      <c r="H75" s="163"/>
      <c r="I75" s="163"/>
    </row>
  </sheetData>
  <sheetProtection/>
  <mergeCells count="7">
    <mergeCell ref="A75:I75"/>
    <mergeCell ref="A1:I1"/>
    <mergeCell ref="F60:G60"/>
    <mergeCell ref="A62:I62"/>
    <mergeCell ref="A63:I63"/>
    <mergeCell ref="D66:E66"/>
    <mergeCell ref="G66:H66"/>
  </mergeCells>
  <printOptions/>
  <pageMargins left="0.3937007874015748" right="0.1968503937007874" top="0.3937007874015748" bottom="0.3937007874015748" header="0.3937007874015748" footer="0.1968503937007874"/>
  <pageSetup horizontalDpi="600" verticalDpi="600" orientation="landscape" paperSize="9" r:id="rId1"/>
  <headerFooter alignWithMargins="0">
    <oddFooter>&amp;L&amp;B Конфиденциально&amp;B&amp;C&amp;D&amp;RСтраница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zoomScale="75" zoomScaleNormal="75" zoomScalePageLayoutView="0" workbookViewId="0" topLeftCell="A31">
      <selection activeCell="A55" sqref="A55:I55"/>
    </sheetView>
  </sheetViews>
  <sheetFormatPr defaultColWidth="9.140625" defaultRowHeight="12.75"/>
  <cols>
    <col min="1" max="1" width="7.28125" style="0" customWidth="1"/>
    <col min="2" max="3" width="31.421875" style="0" customWidth="1"/>
    <col min="4" max="5" width="7.28125" style="0" customWidth="1"/>
    <col min="6" max="7" width="14.7109375" style="0" customWidth="1"/>
    <col min="8" max="8" width="8.57421875" style="0" customWidth="1"/>
    <col min="9" max="9" width="18.28125" style="0" customWidth="1"/>
  </cols>
  <sheetData>
    <row r="1" spans="1:9" s="1" customFormat="1" ht="15.75">
      <c r="A1" s="164" t="s">
        <v>122</v>
      </c>
      <c r="B1" s="164"/>
      <c r="C1" s="164"/>
      <c r="D1" s="164"/>
      <c r="E1" s="164"/>
      <c r="F1" s="164"/>
      <c r="G1" s="164"/>
      <c r="H1" s="164"/>
      <c r="I1" s="164"/>
    </row>
    <row r="2" spans="1:9" s="1" customFormat="1" ht="38.25">
      <c r="A2" s="2" t="s">
        <v>0</v>
      </c>
      <c r="B2" s="3" t="s">
        <v>1</v>
      </c>
      <c r="C2" s="3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1" customFormat="1" ht="12.75">
      <c r="A3" s="4"/>
      <c r="B3" s="4"/>
      <c r="C3" s="5" t="s">
        <v>9</v>
      </c>
      <c r="D3" s="4"/>
      <c r="E3" s="4"/>
      <c r="F3" s="4"/>
      <c r="G3" s="4"/>
      <c r="H3" s="4"/>
      <c r="I3" s="6"/>
    </row>
    <row r="4" spans="1:9" s="1" customFormat="1" ht="13.5" customHeight="1">
      <c r="A4" s="4"/>
      <c r="B4" s="7" t="s">
        <v>29</v>
      </c>
      <c r="C4" s="5"/>
      <c r="D4" s="4"/>
      <c r="E4" s="4"/>
      <c r="F4" s="4"/>
      <c r="G4" s="4"/>
      <c r="H4" s="4"/>
      <c r="I4" s="6"/>
    </row>
    <row r="5" spans="1:9" s="1" customFormat="1" ht="12.75" customHeight="1">
      <c r="A5" s="38">
        <v>42</v>
      </c>
      <c r="B5" s="4" t="s">
        <v>195</v>
      </c>
      <c r="C5" s="8" t="s">
        <v>196</v>
      </c>
      <c r="D5" s="4" t="s">
        <v>11</v>
      </c>
      <c r="E5" s="4">
        <v>83.5</v>
      </c>
      <c r="F5" s="9"/>
      <c r="G5" s="9">
        <v>59900.46</v>
      </c>
      <c r="H5" s="9">
        <v>224</v>
      </c>
      <c r="I5" s="6"/>
    </row>
    <row r="6" spans="1:9" s="1" customFormat="1" ht="12.75" customHeight="1">
      <c r="A6" s="38">
        <v>43</v>
      </c>
      <c r="B6" s="8" t="s">
        <v>197</v>
      </c>
      <c r="C6" s="8" t="s">
        <v>12</v>
      </c>
      <c r="D6" s="4" t="s">
        <v>10</v>
      </c>
      <c r="E6" s="4">
        <v>2</v>
      </c>
      <c r="F6" s="9">
        <v>34668.87</v>
      </c>
      <c r="G6" s="9"/>
      <c r="H6" s="9">
        <v>167</v>
      </c>
      <c r="I6" s="6"/>
    </row>
    <row r="7" spans="1:9" s="1" customFormat="1" ht="13.5" customHeight="1">
      <c r="A7" s="4"/>
      <c r="B7" s="15" t="s">
        <v>30</v>
      </c>
      <c r="C7" s="5"/>
      <c r="D7" s="4"/>
      <c r="E7" s="4"/>
      <c r="F7" s="13">
        <f>SUM(F5:F6)</f>
        <v>34668.87</v>
      </c>
      <c r="G7" s="13">
        <f>SUM(G5:G6)</f>
        <v>59900.46</v>
      </c>
      <c r="H7" s="13">
        <f>SUM(H5:H6)</f>
        <v>391</v>
      </c>
      <c r="I7" s="14">
        <f>F7+G7</f>
        <v>94569.33</v>
      </c>
    </row>
    <row r="8" spans="1:9" s="1" customFormat="1" ht="13.5" customHeight="1">
      <c r="A8" s="4"/>
      <c r="B8" s="7" t="s">
        <v>52</v>
      </c>
      <c r="C8" s="5"/>
      <c r="D8" s="4"/>
      <c r="E8" s="4"/>
      <c r="F8" s="13"/>
      <c r="G8" s="13"/>
      <c r="H8" s="13"/>
      <c r="I8" s="14"/>
    </row>
    <row r="9" spans="1:9" s="1" customFormat="1" ht="13.5" customHeight="1">
      <c r="A9" s="38">
        <v>48</v>
      </c>
      <c r="B9" s="8" t="s">
        <v>198</v>
      </c>
      <c r="C9" s="8" t="s">
        <v>12</v>
      </c>
      <c r="D9" s="4" t="s">
        <v>10</v>
      </c>
      <c r="E9" s="4">
        <v>1</v>
      </c>
      <c r="F9" s="9">
        <v>62158.66</v>
      </c>
      <c r="G9" s="9"/>
      <c r="H9" s="9">
        <v>224</v>
      </c>
      <c r="I9" s="14"/>
    </row>
    <row r="10" spans="1:9" s="1" customFormat="1" ht="13.5" customHeight="1">
      <c r="A10" s="38">
        <v>49</v>
      </c>
      <c r="B10" s="8" t="s">
        <v>207</v>
      </c>
      <c r="C10" s="8" t="s">
        <v>208</v>
      </c>
      <c r="D10" s="4" t="s">
        <v>11</v>
      </c>
      <c r="E10" s="4">
        <v>41.3</v>
      </c>
      <c r="F10" s="13"/>
      <c r="G10" s="9">
        <v>26531.86</v>
      </c>
      <c r="H10" s="9">
        <v>104</v>
      </c>
      <c r="I10" s="14"/>
    </row>
    <row r="11" spans="1:9" s="1" customFormat="1" ht="13.5" customHeight="1">
      <c r="A11" s="4"/>
      <c r="B11" s="15" t="s">
        <v>54</v>
      </c>
      <c r="C11" s="5"/>
      <c r="D11" s="4"/>
      <c r="E11" s="4"/>
      <c r="F11" s="13">
        <f>SUM(F9:F10)</f>
        <v>62158.66</v>
      </c>
      <c r="G11" s="13">
        <f>SUM(G9:G10)</f>
        <v>26531.86</v>
      </c>
      <c r="H11" s="13">
        <f>SUM(H9:H10)</f>
        <v>328</v>
      </c>
      <c r="I11" s="14">
        <f>F11+G11</f>
        <v>88690.52</v>
      </c>
    </row>
    <row r="12" spans="1:9" s="1" customFormat="1" ht="13.5" customHeight="1">
      <c r="A12" s="11"/>
      <c r="B12" s="7" t="s">
        <v>31</v>
      </c>
      <c r="C12" s="5"/>
      <c r="D12" s="4"/>
      <c r="E12" s="4"/>
      <c r="F12" s="4"/>
      <c r="G12" s="4"/>
      <c r="H12" s="4"/>
      <c r="I12" s="6"/>
    </row>
    <row r="13" spans="1:9" s="1" customFormat="1" ht="13.5" customHeight="1">
      <c r="A13" s="38">
        <v>45</v>
      </c>
      <c r="B13" s="8" t="s">
        <v>204</v>
      </c>
      <c r="C13" s="8" t="s">
        <v>12</v>
      </c>
      <c r="D13" s="4" t="s">
        <v>10</v>
      </c>
      <c r="E13" s="4">
        <v>3</v>
      </c>
      <c r="F13" s="9">
        <v>91923.55</v>
      </c>
      <c r="G13" s="4"/>
      <c r="H13" s="9">
        <v>420</v>
      </c>
      <c r="I13" s="6"/>
    </row>
    <row r="14" spans="1:9" s="1" customFormat="1" ht="14.25" customHeight="1">
      <c r="A14" s="11"/>
      <c r="B14" s="15" t="s">
        <v>203</v>
      </c>
      <c r="C14" s="5"/>
      <c r="D14" s="4"/>
      <c r="E14" s="4"/>
      <c r="F14" s="13">
        <f>SUM(F13:F13)</f>
        <v>91923.55</v>
      </c>
      <c r="G14" s="13">
        <f>SUM(G13:G13)</f>
        <v>0</v>
      </c>
      <c r="H14" s="13">
        <f>SUM(H13:H13)</f>
        <v>420</v>
      </c>
      <c r="I14" s="14">
        <f>F14+G14</f>
        <v>91923.55</v>
      </c>
    </row>
    <row r="15" spans="1:9" s="1" customFormat="1" ht="13.5" customHeight="1">
      <c r="A15" s="11"/>
      <c r="B15" s="17" t="s">
        <v>13</v>
      </c>
      <c r="C15" s="4"/>
      <c r="D15" s="4"/>
      <c r="E15" s="4"/>
      <c r="F15" s="18">
        <f>F14+F11+F7</f>
        <v>188751.08000000002</v>
      </c>
      <c r="G15" s="18">
        <f>G14+G11+G7</f>
        <v>86432.32</v>
      </c>
      <c r="H15" s="18">
        <f>H14+H11+H7</f>
        <v>1139</v>
      </c>
      <c r="I15" s="19">
        <f>F15+G15</f>
        <v>275183.4</v>
      </c>
    </row>
    <row r="16" spans="1:9" s="1" customFormat="1" ht="12.75">
      <c r="A16" s="11"/>
      <c r="B16" s="4"/>
      <c r="C16" s="5" t="s">
        <v>14</v>
      </c>
      <c r="D16" s="4"/>
      <c r="E16" s="4"/>
      <c r="F16" s="4"/>
      <c r="G16" s="4"/>
      <c r="H16" s="4"/>
      <c r="I16" s="6"/>
    </row>
    <row r="17" spans="1:9" s="1" customFormat="1" ht="12.75">
      <c r="A17" s="11"/>
      <c r="B17" s="7" t="s">
        <v>27</v>
      </c>
      <c r="C17" s="16"/>
      <c r="D17" s="4"/>
      <c r="E17" s="4"/>
      <c r="F17" s="13"/>
      <c r="G17" s="13"/>
      <c r="H17" s="13"/>
      <c r="I17" s="14"/>
    </row>
    <row r="18" spans="1:9" s="1" customFormat="1" ht="25.5">
      <c r="A18" s="38">
        <v>40</v>
      </c>
      <c r="B18" s="8" t="s">
        <v>199</v>
      </c>
      <c r="C18" s="8" t="s">
        <v>200</v>
      </c>
      <c r="D18" s="4" t="s">
        <v>11</v>
      </c>
      <c r="E18" s="4" t="s">
        <v>201</v>
      </c>
      <c r="F18" s="9"/>
      <c r="G18" s="9">
        <v>23555.83</v>
      </c>
      <c r="H18" s="9">
        <v>113</v>
      </c>
      <c r="I18" s="14"/>
    </row>
    <row r="19" spans="1:9" s="1" customFormat="1" ht="25.5">
      <c r="A19" s="38">
        <v>42</v>
      </c>
      <c r="B19" s="8" t="s">
        <v>205</v>
      </c>
      <c r="C19" s="16" t="s">
        <v>206</v>
      </c>
      <c r="D19" s="4" t="s">
        <v>11</v>
      </c>
      <c r="E19" s="4">
        <v>155</v>
      </c>
      <c r="F19" s="9">
        <v>71117.63</v>
      </c>
      <c r="G19" s="9"/>
      <c r="H19" s="9">
        <v>245</v>
      </c>
      <c r="I19" s="6"/>
    </row>
    <row r="20" spans="1:9" s="1" customFormat="1" ht="12.75" customHeight="1">
      <c r="A20" s="11"/>
      <c r="B20" s="12" t="s">
        <v>28</v>
      </c>
      <c r="C20" s="16"/>
      <c r="D20" s="4"/>
      <c r="E20" s="4"/>
      <c r="F20" s="13">
        <f>SUM(F18:F19)</f>
        <v>71117.63</v>
      </c>
      <c r="G20" s="13">
        <f>SUM(G18:G19)</f>
        <v>23555.83</v>
      </c>
      <c r="H20" s="13">
        <f>SUM(H18:H19)</f>
        <v>358</v>
      </c>
      <c r="I20" s="14">
        <f>F20+G20</f>
        <v>94673.46</v>
      </c>
    </row>
    <row r="21" spans="1:9" s="1" customFormat="1" ht="13.5" customHeight="1">
      <c r="A21" s="11"/>
      <c r="B21" s="17" t="s">
        <v>17</v>
      </c>
      <c r="C21" s="4"/>
      <c r="D21" s="4"/>
      <c r="E21" s="4"/>
      <c r="F21" s="18">
        <f>F20</f>
        <v>71117.63</v>
      </c>
      <c r="G21" s="18">
        <f>G20</f>
        <v>23555.83</v>
      </c>
      <c r="H21" s="18">
        <f>H20</f>
        <v>358</v>
      </c>
      <c r="I21" s="19">
        <f>F21+G21</f>
        <v>94673.46</v>
      </c>
    </row>
    <row r="22" spans="1:9" s="1" customFormat="1" ht="13.5" customHeight="1">
      <c r="A22" s="11"/>
      <c r="B22" s="17"/>
      <c r="C22" s="5" t="s">
        <v>18</v>
      </c>
      <c r="D22" s="4"/>
      <c r="E22" s="4"/>
      <c r="F22" s="18"/>
      <c r="G22" s="18"/>
      <c r="H22" s="18"/>
      <c r="I22" s="19"/>
    </row>
    <row r="23" spans="1:9" s="1" customFormat="1" ht="13.5" customHeight="1">
      <c r="A23" s="11"/>
      <c r="B23" s="7" t="s">
        <v>77</v>
      </c>
      <c r="C23" s="4"/>
      <c r="D23" s="4"/>
      <c r="E23" s="4"/>
      <c r="F23" s="18"/>
      <c r="G23" s="18"/>
      <c r="H23" s="18"/>
      <c r="I23" s="19"/>
    </row>
    <row r="24" spans="1:9" s="1" customFormat="1" ht="13.5" customHeight="1">
      <c r="A24" s="38">
        <v>66</v>
      </c>
      <c r="B24" s="16" t="s">
        <v>221</v>
      </c>
      <c r="C24" s="8" t="s">
        <v>12</v>
      </c>
      <c r="D24" s="4" t="s">
        <v>10</v>
      </c>
      <c r="E24" s="4">
        <v>2</v>
      </c>
      <c r="F24" s="9">
        <v>23558.02</v>
      </c>
      <c r="G24" s="9"/>
      <c r="H24" s="9">
        <v>137</v>
      </c>
      <c r="I24" s="19"/>
    </row>
    <row r="25" spans="1:9" s="1" customFormat="1" ht="13.5" customHeight="1">
      <c r="A25" s="11"/>
      <c r="B25" s="12" t="s">
        <v>78</v>
      </c>
      <c r="C25" s="4"/>
      <c r="D25" s="4"/>
      <c r="E25" s="4"/>
      <c r="F25" s="13">
        <f>SUM(F24)</f>
        <v>23558.02</v>
      </c>
      <c r="G25" s="13">
        <f>SUM(G24)</f>
        <v>0</v>
      </c>
      <c r="H25" s="13">
        <f>SUM(H24)</f>
        <v>137</v>
      </c>
      <c r="I25" s="14">
        <f>F25+G25</f>
        <v>23558.02</v>
      </c>
    </row>
    <row r="26" spans="1:9" s="1" customFormat="1" ht="13.5" customHeight="1">
      <c r="A26" s="11"/>
      <c r="B26" s="7" t="s">
        <v>19</v>
      </c>
      <c r="C26" s="4"/>
      <c r="D26" s="4"/>
      <c r="E26" s="4"/>
      <c r="F26" s="13"/>
      <c r="G26" s="13"/>
      <c r="H26" s="13"/>
      <c r="I26" s="14"/>
    </row>
    <row r="27" spans="1:9" s="1" customFormat="1" ht="25.5" customHeight="1">
      <c r="A27" s="38" t="s">
        <v>214</v>
      </c>
      <c r="B27" s="16" t="s">
        <v>222</v>
      </c>
      <c r="C27" s="8" t="s">
        <v>223</v>
      </c>
      <c r="D27" s="4" t="s">
        <v>11</v>
      </c>
      <c r="E27" s="4">
        <v>94</v>
      </c>
      <c r="F27" s="9">
        <v>84154.32</v>
      </c>
      <c r="G27" s="9"/>
      <c r="H27" s="9">
        <v>143</v>
      </c>
      <c r="I27" s="50" t="s">
        <v>217</v>
      </c>
    </row>
    <row r="28" spans="1:9" s="1" customFormat="1" ht="29.25" customHeight="1">
      <c r="A28" s="38" t="s">
        <v>214</v>
      </c>
      <c r="B28" s="16" t="s">
        <v>224</v>
      </c>
      <c r="C28" s="8" t="s">
        <v>225</v>
      </c>
      <c r="D28" s="4" t="s">
        <v>11</v>
      </c>
      <c r="E28" s="4">
        <v>7</v>
      </c>
      <c r="F28" s="9">
        <v>21493.94</v>
      </c>
      <c r="G28" s="9"/>
      <c r="H28" s="9">
        <v>26</v>
      </c>
      <c r="I28" s="50" t="s">
        <v>217</v>
      </c>
    </row>
    <row r="29" spans="1:9" s="1" customFormat="1" ht="13.5" customHeight="1">
      <c r="A29" s="11"/>
      <c r="B29" s="12" t="s">
        <v>20</v>
      </c>
      <c r="C29" s="4"/>
      <c r="D29" s="4"/>
      <c r="E29" s="4"/>
      <c r="F29" s="13">
        <f>SUM(F27:F28)</f>
        <v>105648.26000000001</v>
      </c>
      <c r="G29" s="13">
        <f>SUM(G27:G28)</f>
        <v>0</v>
      </c>
      <c r="H29" s="13">
        <f>SUM(H27:H28)</f>
        <v>169</v>
      </c>
      <c r="I29" s="14">
        <f>F29+G29</f>
        <v>105648.26000000001</v>
      </c>
    </row>
    <row r="30" spans="1:9" s="1" customFormat="1" ht="13.5" customHeight="1">
      <c r="A30" s="11"/>
      <c r="B30" s="17" t="s">
        <v>167</v>
      </c>
      <c r="C30" s="4"/>
      <c r="D30" s="4"/>
      <c r="E30" s="4"/>
      <c r="F30" s="18">
        <f>F29+F25</f>
        <v>129206.28000000001</v>
      </c>
      <c r="G30" s="18">
        <f>G29+G25</f>
        <v>0</v>
      </c>
      <c r="H30" s="18">
        <f>H29+H25</f>
        <v>306</v>
      </c>
      <c r="I30" s="19">
        <f>F30+G30</f>
        <v>129206.28000000001</v>
      </c>
    </row>
    <row r="31" spans="1:9" s="1" customFormat="1" ht="13.5" customHeight="1">
      <c r="A31" s="11"/>
      <c r="B31" s="17"/>
      <c r="C31" s="4"/>
      <c r="D31" s="4"/>
      <c r="E31" s="4"/>
      <c r="F31" s="18"/>
      <c r="G31" s="18"/>
      <c r="H31" s="18"/>
      <c r="I31" s="19"/>
    </row>
    <row r="32" spans="1:9" s="1" customFormat="1" ht="38.25">
      <c r="A32" s="2" t="s">
        <v>0</v>
      </c>
      <c r="B32" s="3" t="s">
        <v>1</v>
      </c>
      <c r="C32" s="3" t="s">
        <v>2</v>
      </c>
      <c r="D32" s="2" t="s">
        <v>3</v>
      </c>
      <c r="E32" s="3" t="s">
        <v>4</v>
      </c>
      <c r="F32" s="2" t="s">
        <v>5</v>
      </c>
      <c r="G32" s="2" t="s">
        <v>6</v>
      </c>
      <c r="H32" s="2" t="s">
        <v>7</v>
      </c>
      <c r="I32" s="2" t="s">
        <v>8</v>
      </c>
    </row>
    <row r="33" spans="1:9" s="1" customFormat="1" ht="13.5" customHeight="1">
      <c r="A33" s="11"/>
      <c r="B33" s="17"/>
      <c r="C33" s="5" t="s">
        <v>45</v>
      </c>
      <c r="D33" s="4"/>
      <c r="E33" s="4"/>
      <c r="F33" s="18"/>
      <c r="G33" s="18"/>
      <c r="H33" s="18"/>
      <c r="I33" s="19"/>
    </row>
    <row r="34" spans="1:9" s="1" customFormat="1" ht="13.5" customHeight="1">
      <c r="A34" s="11"/>
      <c r="B34" s="7" t="s">
        <v>213</v>
      </c>
      <c r="C34" s="4"/>
      <c r="D34" s="4"/>
      <c r="E34" s="4"/>
      <c r="F34" s="18"/>
      <c r="G34" s="18"/>
      <c r="H34" s="18"/>
      <c r="I34" s="19"/>
    </row>
    <row r="35" spans="1:9" s="1" customFormat="1" ht="28.5" customHeight="1">
      <c r="A35" s="38" t="s">
        <v>214</v>
      </c>
      <c r="B35" s="16" t="s">
        <v>215</v>
      </c>
      <c r="C35" s="8" t="s">
        <v>216</v>
      </c>
      <c r="D35" s="4" t="s">
        <v>11</v>
      </c>
      <c r="E35" s="4">
        <v>21</v>
      </c>
      <c r="F35" s="9">
        <v>122956.94</v>
      </c>
      <c r="G35" s="9"/>
      <c r="H35" s="9">
        <v>106</v>
      </c>
      <c r="I35" s="50" t="s">
        <v>217</v>
      </c>
    </row>
    <row r="36" spans="1:9" s="1" customFormat="1" ht="13.5" customHeight="1">
      <c r="A36" s="11"/>
      <c r="B36" s="12" t="s">
        <v>69</v>
      </c>
      <c r="C36" s="4"/>
      <c r="D36" s="4"/>
      <c r="E36" s="4"/>
      <c r="F36" s="13">
        <f>SUM(F35)</f>
        <v>122956.94</v>
      </c>
      <c r="G36" s="13">
        <f>SUM(G35)</f>
        <v>0</v>
      </c>
      <c r="H36" s="13">
        <f>SUM(H35)</f>
        <v>106</v>
      </c>
      <c r="I36" s="89">
        <f>F36+G36</f>
        <v>122956.94</v>
      </c>
    </row>
    <row r="37" spans="1:9" s="1" customFormat="1" ht="13.5" customHeight="1">
      <c r="A37" s="11"/>
      <c r="B37" s="7" t="s">
        <v>50</v>
      </c>
      <c r="C37" s="4"/>
      <c r="D37" s="4"/>
      <c r="E37" s="4"/>
      <c r="F37" s="18"/>
      <c r="G37" s="18"/>
      <c r="H37" s="18"/>
      <c r="I37" s="19"/>
    </row>
    <row r="38" spans="1:9" s="1" customFormat="1" ht="25.5" customHeight="1">
      <c r="A38" s="38" t="s">
        <v>214</v>
      </c>
      <c r="B38" s="8" t="s">
        <v>218</v>
      </c>
      <c r="C38" s="4" t="s">
        <v>219</v>
      </c>
      <c r="D38" s="4" t="s">
        <v>11</v>
      </c>
      <c r="E38" s="4">
        <v>127</v>
      </c>
      <c r="F38" s="9">
        <v>246508.15</v>
      </c>
      <c r="G38" s="9"/>
      <c r="H38" s="9">
        <v>268</v>
      </c>
      <c r="I38" s="50" t="s">
        <v>217</v>
      </c>
    </row>
    <row r="39" spans="1:9" ht="12.75">
      <c r="A39" s="11"/>
      <c r="B39" s="15" t="s">
        <v>51</v>
      </c>
      <c r="C39" s="5"/>
      <c r="D39" s="4"/>
      <c r="E39" s="4"/>
      <c r="F39" s="13">
        <f>SUM(F38)</f>
        <v>246508.15</v>
      </c>
      <c r="G39" s="13">
        <f>SUM(G38)</f>
        <v>0</v>
      </c>
      <c r="H39" s="13">
        <f>SUM(H38)</f>
        <v>268</v>
      </c>
      <c r="I39" s="14">
        <f>F39+G39</f>
        <v>246508.15</v>
      </c>
    </row>
    <row r="40" spans="1:9" ht="12.75">
      <c r="A40" s="11"/>
      <c r="B40" s="90" t="s">
        <v>48</v>
      </c>
      <c r="C40" s="5"/>
      <c r="D40" s="4"/>
      <c r="E40" s="4"/>
      <c r="F40" s="18">
        <f>F39+F36</f>
        <v>369465.08999999997</v>
      </c>
      <c r="G40" s="18">
        <f>G39+G36</f>
        <v>0</v>
      </c>
      <c r="H40" s="18">
        <f>H39+H36</f>
        <v>374</v>
      </c>
      <c r="I40" s="19">
        <f>F40+G40</f>
        <v>369465.08999999997</v>
      </c>
    </row>
    <row r="41" spans="1:9" ht="12.75">
      <c r="A41" s="11"/>
      <c r="B41" s="15"/>
      <c r="C41" s="5" t="s">
        <v>186</v>
      </c>
      <c r="D41" s="4"/>
      <c r="E41" s="4"/>
      <c r="F41" s="18"/>
      <c r="G41" s="18"/>
      <c r="H41" s="18"/>
      <c r="I41" s="19"/>
    </row>
    <row r="42" spans="1:9" ht="12.75">
      <c r="A42" s="11"/>
      <c r="B42" s="7" t="s">
        <v>37</v>
      </c>
      <c r="C42" s="4"/>
      <c r="D42" s="4"/>
      <c r="E42" s="4"/>
      <c r="F42" s="4"/>
      <c r="G42" s="4"/>
      <c r="H42" s="4"/>
      <c r="I42" s="20"/>
    </row>
    <row r="43" spans="1:9" ht="12.75">
      <c r="A43" s="38">
        <v>36</v>
      </c>
      <c r="B43" s="8" t="s">
        <v>210</v>
      </c>
      <c r="C43" s="8" t="s">
        <v>211</v>
      </c>
      <c r="D43" s="4" t="s">
        <v>86</v>
      </c>
      <c r="E43" s="4">
        <v>20</v>
      </c>
      <c r="F43" s="9">
        <v>56449.36</v>
      </c>
      <c r="G43" s="9"/>
      <c r="H43" s="9">
        <v>243</v>
      </c>
      <c r="I43" s="20"/>
    </row>
    <row r="44" spans="1:9" ht="25.5">
      <c r="A44" s="38">
        <v>37</v>
      </c>
      <c r="B44" s="16" t="s">
        <v>227</v>
      </c>
      <c r="C44" s="8" t="s">
        <v>228</v>
      </c>
      <c r="D44" s="4" t="s">
        <v>11</v>
      </c>
      <c r="E44" s="4" t="s">
        <v>229</v>
      </c>
      <c r="F44" s="9"/>
      <c r="G44" s="9">
        <v>81958.17</v>
      </c>
      <c r="H44" s="9">
        <v>404</v>
      </c>
      <c r="I44" s="20"/>
    </row>
    <row r="45" spans="1:9" ht="13.5" customHeight="1">
      <c r="A45" s="38">
        <v>38</v>
      </c>
      <c r="B45" s="16" t="s">
        <v>209</v>
      </c>
      <c r="C45" s="16" t="s">
        <v>176</v>
      </c>
      <c r="D45" s="4" t="s">
        <v>35</v>
      </c>
      <c r="E45" s="4">
        <v>30</v>
      </c>
      <c r="F45" s="9">
        <v>22577.03</v>
      </c>
      <c r="G45" s="9"/>
      <c r="H45" s="9">
        <v>77</v>
      </c>
      <c r="I45" s="20"/>
    </row>
    <row r="46" spans="1:9" ht="12.75">
      <c r="A46" s="22"/>
      <c r="B46" s="23" t="s">
        <v>38</v>
      </c>
      <c r="C46" s="24"/>
      <c r="D46" s="24"/>
      <c r="E46" s="24"/>
      <c r="F46" s="25">
        <f>SUM(F43:F45)</f>
        <v>79026.39</v>
      </c>
      <c r="G46" s="25">
        <f>SUM(G43:G45)</f>
        <v>81958.17</v>
      </c>
      <c r="H46" s="25">
        <f>SUM(H43:H45)</f>
        <v>724</v>
      </c>
      <c r="I46" s="14">
        <f>F46+G46</f>
        <v>160984.56</v>
      </c>
    </row>
    <row r="47" spans="1:9" ht="13.5" customHeight="1">
      <c r="A47" s="22"/>
      <c r="B47" s="26" t="s">
        <v>70</v>
      </c>
      <c r="C47" s="24"/>
      <c r="D47" s="24"/>
      <c r="E47" s="24"/>
      <c r="F47" s="25"/>
      <c r="G47" s="25"/>
      <c r="H47" s="25"/>
      <c r="I47" s="14"/>
    </row>
    <row r="48" spans="1:9" ht="12.75">
      <c r="A48" s="39">
        <v>16</v>
      </c>
      <c r="B48" s="21" t="s">
        <v>212</v>
      </c>
      <c r="C48" s="8" t="s">
        <v>12</v>
      </c>
      <c r="D48" s="4" t="s">
        <v>10</v>
      </c>
      <c r="E48" s="24">
        <v>1</v>
      </c>
      <c r="F48" s="27">
        <v>22814.89</v>
      </c>
      <c r="G48" s="27"/>
      <c r="H48" s="27">
        <v>128</v>
      </c>
      <c r="I48" s="14"/>
    </row>
    <row r="49" spans="1:9" ht="12.75">
      <c r="A49" s="22"/>
      <c r="B49" s="23" t="s">
        <v>71</v>
      </c>
      <c r="C49" s="24"/>
      <c r="D49" s="24"/>
      <c r="E49" s="24"/>
      <c r="F49" s="25">
        <f>SUM(F48:F48)</f>
        <v>22814.89</v>
      </c>
      <c r="G49" s="25">
        <f>SUM(G48:G48)</f>
        <v>0</v>
      </c>
      <c r="H49" s="25">
        <f>SUM(H48:H48)</f>
        <v>128</v>
      </c>
      <c r="I49" s="14">
        <f>F49+G49</f>
        <v>22814.89</v>
      </c>
    </row>
    <row r="50" spans="1:9" ht="12.75">
      <c r="A50" s="11"/>
      <c r="B50" s="17" t="s">
        <v>220</v>
      </c>
      <c r="C50" s="4"/>
      <c r="D50" s="4"/>
      <c r="E50" s="4"/>
      <c r="F50" s="18">
        <f>F49+F46</f>
        <v>101841.28</v>
      </c>
      <c r="G50" s="18">
        <f>G49+G46</f>
        <v>81958.17</v>
      </c>
      <c r="H50" s="18">
        <f>H49+H46</f>
        <v>852</v>
      </c>
      <c r="I50" s="19">
        <f>F50+G50</f>
        <v>183799.45</v>
      </c>
    </row>
    <row r="51" spans="1:9" ht="15.75">
      <c r="A51" s="4"/>
      <c r="B51" s="28" t="s">
        <v>22</v>
      </c>
      <c r="C51" s="29"/>
      <c r="D51" s="4"/>
      <c r="E51" s="4"/>
      <c r="F51" s="30">
        <f>F50+F40+F30+F21+F15</f>
        <v>860381.3600000001</v>
      </c>
      <c r="G51" s="30">
        <f>G50+G40+G30+G21+G15</f>
        <v>191946.32</v>
      </c>
      <c r="H51" s="30">
        <f>H50+H40+H30+H21+H15</f>
        <v>3029</v>
      </c>
      <c r="I51" s="31">
        <f>I50+I40+I30+I21+I15</f>
        <v>1052327.6800000002</v>
      </c>
    </row>
    <row r="52" spans="1:9" ht="15.75" customHeight="1">
      <c r="A52" s="32"/>
      <c r="B52" s="33" t="s">
        <v>23</v>
      </c>
      <c r="C52" s="32" t="s">
        <v>24</v>
      </c>
      <c r="D52" s="32"/>
      <c r="E52" s="32"/>
      <c r="F52" s="165">
        <f>F51+G51</f>
        <v>1052327.6800000002</v>
      </c>
      <c r="G52" s="166"/>
      <c r="H52" s="34">
        <f>H51*1.3</f>
        <v>3937.7000000000003</v>
      </c>
      <c r="I52" s="32"/>
    </row>
    <row r="54" spans="1:9" ht="12.75">
      <c r="A54" s="167" t="s">
        <v>41</v>
      </c>
      <c r="B54" s="167"/>
      <c r="C54" s="167"/>
      <c r="D54" s="167"/>
      <c r="E54" s="167"/>
      <c r="F54" s="167"/>
      <c r="G54" s="167"/>
      <c r="H54" s="167"/>
      <c r="I54" s="167"/>
    </row>
    <row r="55" spans="1:9" ht="12.75">
      <c r="A55" s="167" t="s">
        <v>42</v>
      </c>
      <c r="B55" s="167"/>
      <c r="C55" s="167"/>
      <c r="D55" s="167"/>
      <c r="E55" s="167"/>
      <c r="F55" s="167"/>
      <c r="G55" s="167"/>
      <c r="H55" s="167"/>
      <c r="I55" s="167"/>
    </row>
    <row r="57" spans="6:8" ht="12.75">
      <c r="F57" s="169" t="s">
        <v>226</v>
      </c>
      <c r="G57" s="169"/>
      <c r="H57" s="48"/>
    </row>
    <row r="58" spans="6:8" ht="12.75">
      <c r="F58" s="170"/>
      <c r="G58" s="170"/>
      <c r="H58" s="48"/>
    </row>
    <row r="63" spans="1:9" ht="12.75">
      <c r="A63" s="163" t="s">
        <v>25</v>
      </c>
      <c r="B63" s="163"/>
      <c r="C63" s="163"/>
      <c r="D63" s="163"/>
      <c r="E63" s="163"/>
      <c r="F63" s="163"/>
      <c r="G63" s="163"/>
      <c r="H63" s="163"/>
      <c r="I63" s="163"/>
    </row>
    <row r="65" spans="1:9" ht="12.75">
      <c r="A65" s="163"/>
      <c r="B65" s="163"/>
      <c r="C65" s="163"/>
      <c r="D65" s="163"/>
      <c r="E65" s="163"/>
      <c r="F65" s="163"/>
      <c r="G65" s="163"/>
      <c r="H65" s="163"/>
      <c r="I65" s="163"/>
    </row>
    <row r="80" ht="13.5" customHeight="1"/>
    <row r="81" spans="1:9" ht="12.75">
      <c r="A81" s="163"/>
      <c r="B81" s="163"/>
      <c r="C81" s="163"/>
      <c r="D81" s="163"/>
      <c r="E81" s="163"/>
      <c r="F81" s="163"/>
      <c r="G81" s="163"/>
      <c r="H81" s="163"/>
      <c r="I81" s="163"/>
    </row>
    <row r="83" spans="1:9" ht="12.75">
      <c r="A83" s="163"/>
      <c r="B83" s="163"/>
      <c r="C83" s="163"/>
      <c r="D83" s="163"/>
      <c r="E83" s="163"/>
      <c r="F83" s="163"/>
      <c r="G83" s="163"/>
      <c r="H83" s="163"/>
      <c r="I83" s="163"/>
    </row>
  </sheetData>
  <sheetProtection/>
  <mergeCells count="10">
    <mergeCell ref="A83:I83"/>
    <mergeCell ref="A81:I81"/>
    <mergeCell ref="A1:I1"/>
    <mergeCell ref="F52:G52"/>
    <mergeCell ref="A54:I54"/>
    <mergeCell ref="A55:I55"/>
    <mergeCell ref="F57:G57"/>
    <mergeCell ref="F58:G58"/>
    <mergeCell ref="A65:I65"/>
    <mergeCell ref="A63:I63"/>
  </mergeCells>
  <printOptions/>
  <pageMargins left="0.3937007874015748" right="0.1968503937007874" top="0.7874015748031497" bottom="0.7874015748031497" header="0.3937007874015748" footer="0.3937007874015748"/>
  <pageSetup horizontalDpi="600" verticalDpi="600" orientation="landscape" paperSize="9" r:id="rId1"/>
  <headerFooter alignWithMargins="0">
    <oddFooter>&amp;L&amp;B Конфиденциально&amp;B&amp;C&amp;D&amp;RСтраница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6"/>
  <sheetViews>
    <sheetView zoomScale="75" zoomScaleNormal="75" zoomScalePageLayoutView="0" workbookViewId="0" topLeftCell="A55">
      <selection activeCell="B80" sqref="B80"/>
    </sheetView>
  </sheetViews>
  <sheetFormatPr defaultColWidth="9.140625" defaultRowHeight="12.75"/>
  <cols>
    <col min="1" max="1" width="7.28125" style="0" customWidth="1"/>
    <col min="2" max="3" width="31.421875" style="0" customWidth="1"/>
    <col min="4" max="5" width="7.28125" style="0" customWidth="1"/>
    <col min="6" max="7" width="14.7109375" style="0" customWidth="1"/>
    <col min="8" max="8" width="8.57421875" style="0" customWidth="1"/>
    <col min="9" max="9" width="18.28125" style="0" customWidth="1"/>
  </cols>
  <sheetData>
    <row r="1" spans="1:9" s="1" customFormat="1" ht="15.75">
      <c r="A1" s="164" t="s">
        <v>121</v>
      </c>
      <c r="B1" s="164"/>
      <c r="C1" s="164"/>
      <c r="D1" s="164"/>
      <c r="E1" s="164"/>
      <c r="F1" s="164"/>
      <c r="G1" s="164"/>
      <c r="H1" s="164"/>
      <c r="I1" s="164"/>
    </row>
    <row r="2" spans="1:9" s="1" customFormat="1" ht="38.25">
      <c r="A2" s="2" t="s">
        <v>0</v>
      </c>
      <c r="B2" s="3" t="s">
        <v>1</v>
      </c>
      <c r="C2" s="3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1" customFormat="1" ht="12.75">
      <c r="A3" s="4"/>
      <c r="B3" s="4"/>
      <c r="C3" s="5" t="s">
        <v>9</v>
      </c>
      <c r="D3" s="4"/>
      <c r="E3" s="4"/>
      <c r="F3" s="4"/>
      <c r="G3" s="4"/>
      <c r="H3" s="4"/>
      <c r="I3" s="6"/>
    </row>
    <row r="4" spans="1:9" s="1" customFormat="1" ht="12.75">
      <c r="A4" s="11"/>
      <c r="B4" s="7" t="s">
        <v>52</v>
      </c>
      <c r="C4" s="5"/>
      <c r="D4" s="4"/>
      <c r="E4" s="4"/>
      <c r="F4" s="4"/>
      <c r="G4" s="4"/>
      <c r="H4" s="4"/>
      <c r="I4" s="6"/>
    </row>
    <row r="5" spans="1:9" s="1" customFormat="1" ht="12.75">
      <c r="A5" s="46">
        <v>78</v>
      </c>
      <c r="B5" s="8" t="s">
        <v>230</v>
      </c>
      <c r="C5" s="8" t="s">
        <v>12</v>
      </c>
      <c r="D5" s="4" t="s">
        <v>10</v>
      </c>
      <c r="E5" s="4">
        <v>1</v>
      </c>
      <c r="F5" s="9">
        <v>61286.65</v>
      </c>
      <c r="G5" s="9"/>
      <c r="H5" s="9">
        <v>222</v>
      </c>
      <c r="I5" s="6"/>
    </row>
    <row r="6" spans="1:9" s="1" customFormat="1" ht="28.5" customHeight="1">
      <c r="A6" s="46">
        <v>82</v>
      </c>
      <c r="B6" s="8" t="s">
        <v>255</v>
      </c>
      <c r="C6" s="8" t="s">
        <v>256</v>
      </c>
      <c r="D6" s="4" t="s">
        <v>11</v>
      </c>
      <c r="E6" s="4">
        <v>102.3</v>
      </c>
      <c r="F6" s="9"/>
      <c r="G6" s="9">
        <v>99278.91</v>
      </c>
      <c r="H6" s="9">
        <v>333</v>
      </c>
      <c r="I6" s="10"/>
    </row>
    <row r="7" spans="1:9" s="1" customFormat="1" ht="28.5" customHeight="1">
      <c r="A7" s="46">
        <v>107</v>
      </c>
      <c r="B7" s="8" t="s">
        <v>293</v>
      </c>
      <c r="C7" s="8" t="s">
        <v>176</v>
      </c>
      <c r="D7" s="4" t="s">
        <v>35</v>
      </c>
      <c r="E7" s="4">
        <v>102</v>
      </c>
      <c r="F7" s="9">
        <v>235262.52</v>
      </c>
      <c r="G7" s="9"/>
      <c r="H7" s="9">
        <v>350</v>
      </c>
      <c r="I7" s="10" t="s">
        <v>294</v>
      </c>
    </row>
    <row r="8" spans="1:9" s="1" customFormat="1" ht="12.75">
      <c r="A8" s="11"/>
      <c r="B8" s="15" t="s">
        <v>54</v>
      </c>
      <c r="C8" s="5"/>
      <c r="D8" s="4"/>
      <c r="E8" s="4"/>
      <c r="F8" s="13">
        <f>SUM(F5:F7)</f>
        <v>296549.17</v>
      </c>
      <c r="G8" s="13">
        <f>SUM(G5:G7)</f>
        <v>99278.91</v>
      </c>
      <c r="H8" s="13">
        <f>SUM(H5:H7)</f>
        <v>905</v>
      </c>
      <c r="I8" s="14">
        <f>F8+G8</f>
        <v>395828.07999999996</v>
      </c>
    </row>
    <row r="9" spans="1:9" s="1" customFormat="1" ht="12.75">
      <c r="A9" s="11"/>
      <c r="B9" s="7" t="s">
        <v>29</v>
      </c>
      <c r="C9" s="5"/>
      <c r="D9" s="4"/>
      <c r="E9" s="4"/>
      <c r="F9" s="4"/>
      <c r="G9" s="4"/>
      <c r="H9" s="4"/>
      <c r="I9" s="6"/>
    </row>
    <row r="10" spans="1:9" s="1" customFormat="1" ht="25.5">
      <c r="A10" s="46">
        <v>68</v>
      </c>
      <c r="B10" s="8" t="s">
        <v>247</v>
      </c>
      <c r="C10" s="8" t="s">
        <v>248</v>
      </c>
      <c r="D10" s="4" t="s">
        <v>11</v>
      </c>
      <c r="E10" s="4">
        <v>21.1</v>
      </c>
      <c r="F10" s="9"/>
      <c r="G10" s="9">
        <v>19278.65</v>
      </c>
      <c r="H10" s="9">
        <v>62</v>
      </c>
      <c r="I10" s="6"/>
    </row>
    <row r="11" spans="1:9" s="1" customFormat="1" ht="25.5">
      <c r="A11" s="46">
        <v>100</v>
      </c>
      <c r="B11" s="8" t="s">
        <v>287</v>
      </c>
      <c r="C11" s="8" t="s">
        <v>248</v>
      </c>
      <c r="D11" s="4" t="s">
        <v>11</v>
      </c>
      <c r="E11" s="4">
        <v>141.9</v>
      </c>
      <c r="F11" s="9"/>
      <c r="G11" s="9">
        <v>87154.43</v>
      </c>
      <c r="H11" s="9">
        <v>352</v>
      </c>
      <c r="I11" s="6"/>
    </row>
    <row r="12" spans="1:9" s="1" customFormat="1" ht="25.5">
      <c r="A12" s="46">
        <v>69</v>
      </c>
      <c r="B12" s="8" t="s">
        <v>249</v>
      </c>
      <c r="C12" s="8" t="s">
        <v>250</v>
      </c>
      <c r="D12" s="4" t="s">
        <v>11</v>
      </c>
      <c r="E12" s="4">
        <v>69.6</v>
      </c>
      <c r="F12" s="9"/>
      <c r="G12" s="9">
        <v>41866.58</v>
      </c>
      <c r="H12" s="9">
        <v>159</v>
      </c>
      <c r="I12" s="6"/>
    </row>
    <row r="13" spans="1:9" s="1" customFormat="1" ht="12.75">
      <c r="A13" s="11"/>
      <c r="B13" s="15" t="s">
        <v>30</v>
      </c>
      <c r="C13" s="5"/>
      <c r="D13" s="4"/>
      <c r="E13" s="4"/>
      <c r="F13" s="13">
        <f>SUM(F10:F12)</f>
        <v>0</v>
      </c>
      <c r="G13" s="13">
        <f>SUM(G10:G12)</f>
        <v>148299.65999999997</v>
      </c>
      <c r="H13" s="13">
        <f>SUM(H10:H12)</f>
        <v>573</v>
      </c>
      <c r="I13" s="14">
        <f>F13+G13</f>
        <v>148299.65999999997</v>
      </c>
    </row>
    <row r="14" spans="1:9" s="1" customFormat="1" ht="12.75">
      <c r="A14" s="11"/>
      <c r="B14" s="7" t="s">
        <v>31</v>
      </c>
      <c r="C14" s="5"/>
      <c r="D14" s="4"/>
      <c r="E14" s="4"/>
      <c r="F14" s="13"/>
      <c r="G14" s="13"/>
      <c r="H14" s="13"/>
      <c r="I14" s="14"/>
    </row>
    <row r="15" spans="1:9" s="1" customFormat="1" ht="12.75">
      <c r="A15" s="46">
        <v>66</v>
      </c>
      <c r="B15" s="8" t="s">
        <v>252</v>
      </c>
      <c r="C15" s="8" t="s">
        <v>253</v>
      </c>
      <c r="D15" s="4" t="s">
        <v>35</v>
      </c>
      <c r="E15" s="4">
        <v>18.9</v>
      </c>
      <c r="F15" s="9">
        <v>22544.77</v>
      </c>
      <c r="G15" s="9"/>
      <c r="H15" s="9">
        <v>32</v>
      </c>
      <c r="I15" s="6"/>
    </row>
    <row r="16" spans="1:9" s="1" customFormat="1" ht="12.75">
      <c r="A16" s="46">
        <v>90</v>
      </c>
      <c r="B16" s="8" t="s">
        <v>292</v>
      </c>
      <c r="C16" s="8" t="s">
        <v>258</v>
      </c>
      <c r="D16" s="4" t="s">
        <v>35</v>
      </c>
      <c r="E16" s="4">
        <v>394</v>
      </c>
      <c r="F16" s="9">
        <v>161489.44</v>
      </c>
      <c r="G16" s="9"/>
      <c r="H16" s="9">
        <v>713</v>
      </c>
      <c r="I16" s="6"/>
    </row>
    <row r="17" spans="1:9" s="1" customFormat="1" ht="12.75">
      <c r="A17" s="46">
        <v>65</v>
      </c>
      <c r="B17" s="8" t="s">
        <v>254</v>
      </c>
      <c r="C17" s="8" t="s">
        <v>12</v>
      </c>
      <c r="D17" s="4" t="s">
        <v>10</v>
      </c>
      <c r="E17" s="4">
        <v>3</v>
      </c>
      <c r="F17" s="9">
        <v>80904.85</v>
      </c>
      <c r="G17" s="9"/>
      <c r="H17" s="9">
        <v>408</v>
      </c>
      <c r="I17" s="14"/>
    </row>
    <row r="18" spans="1:9" s="1" customFormat="1" ht="12.75">
      <c r="A18" s="11"/>
      <c r="B18" s="15" t="s">
        <v>251</v>
      </c>
      <c r="C18" s="5"/>
      <c r="D18" s="4"/>
      <c r="E18" s="4"/>
      <c r="F18" s="13">
        <f>SUM(F15:F17)</f>
        <v>264939.06</v>
      </c>
      <c r="G18" s="13">
        <f>SUM(G15:G17)</f>
        <v>0</v>
      </c>
      <c r="H18" s="13">
        <f>SUM(H15:H17)</f>
        <v>1153</v>
      </c>
      <c r="I18" s="14">
        <f>F18+G18</f>
        <v>264939.06</v>
      </c>
    </row>
    <row r="19" spans="1:9" s="1" customFormat="1" ht="12.75">
      <c r="A19" s="11"/>
      <c r="B19" s="17" t="s">
        <v>13</v>
      </c>
      <c r="C19" s="4" t="s">
        <v>64</v>
      </c>
      <c r="D19" s="4"/>
      <c r="E19" s="4"/>
      <c r="F19" s="18">
        <f>F18+F13+F8</f>
        <v>561488.23</v>
      </c>
      <c r="G19" s="18">
        <f>G18+G13+G8</f>
        <v>247578.56999999998</v>
      </c>
      <c r="H19" s="18">
        <f>H18+H13+H8</f>
        <v>2631</v>
      </c>
      <c r="I19" s="19">
        <f>F19+G19</f>
        <v>809066.7999999999</v>
      </c>
    </row>
    <row r="20" spans="1:9" s="1" customFormat="1" ht="12.75">
      <c r="A20" s="11"/>
      <c r="B20" s="4"/>
      <c r="C20" s="5" t="s">
        <v>14</v>
      </c>
      <c r="D20" s="4"/>
      <c r="E20" s="4"/>
      <c r="F20" s="4"/>
      <c r="G20" s="4"/>
      <c r="H20" s="4"/>
      <c r="I20" s="6"/>
    </row>
    <row r="21" spans="1:9" s="1" customFormat="1" ht="12.75">
      <c r="A21" s="11"/>
      <c r="B21" s="7" t="s">
        <v>15</v>
      </c>
      <c r="C21" s="16"/>
      <c r="D21" s="4"/>
      <c r="E21" s="4"/>
      <c r="F21" s="13"/>
      <c r="G21" s="13"/>
      <c r="H21" s="13"/>
      <c r="I21" s="14"/>
    </row>
    <row r="22" spans="1:9" s="1" customFormat="1" ht="25.5">
      <c r="A22" s="46" t="s">
        <v>237</v>
      </c>
      <c r="B22" s="16" t="s">
        <v>231</v>
      </c>
      <c r="C22" s="8" t="s">
        <v>232</v>
      </c>
      <c r="D22" s="4"/>
      <c r="E22" s="4"/>
      <c r="F22" s="9">
        <v>274094.84</v>
      </c>
      <c r="G22" s="9"/>
      <c r="H22" s="9">
        <v>878</v>
      </c>
      <c r="I22" s="10" t="s">
        <v>246</v>
      </c>
    </row>
    <row r="23" spans="1:9" s="1" customFormat="1" ht="12.75">
      <c r="A23" s="46">
        <v>158</v>
      </c>
      <c r="B23" s="16" t="s">
        <v>280</v>
      </c>
      <c r="C23" s="8" t="s">
        <v>258</v>
      </c>
      <c r="D23" s="4" t="s">
        <v>35</v>
      </c>
      <c r="E23" s="4">
        <v>218.6</v>
      </c>
      <c r="F23" s="9">
        <v>74501.9</v>
      </c>
      <c r="G23" s="9"/>
      <c r="H23" s="9">
        <v>212</v>
      </c>
      <c r="I23" s="10"/>
    </row>
    <row r="24" spans="1:9" s="1" customFormat="1" ht="12.75">
      <c r="A24" s="46">
        <v>159</v>
      </c>
      <c r="B24" s="16" t="s">
        <v>295</v>
      </c>
      <c r="C24" s="8" t="s">
        <v>65</v>
      </c>
      <c r="D24" s="4" t="s">
        <v>35</v>
      </c>
      <c r="E24" s="4">
        <v>340</v>
      </c>
      <c r="F24" s="9">
        <v>217954.26</v>
      </c>
      <c r="G24" s="9"/>
      <c r="H24" s="9">
        <v>1665</v>
      </c>
      <c r="I24" s="10" t="s">
        <v>296</v>
      </c>
    </row>
    <row r="25" spans="1:9" s="1" customFormat="1" ht="12.75">
      <c r="A25" s="46">
        <v>114</v>
      </c>
      <c r="B25" s="16" t="s">
        <v>257</v>
      </c>
      <c r="C25" s="8" t="s">
        <v>258</v>
      </c>
      <c r="D25" s="4" t="s">
        <v>35</v>
      </c>
      <c r="E25" s="4">
        <v>272</v>
      </c>
      <c r="F25" s="9">
        <v>123967.68</v>
      </c>
      <c r="G25" s="9"/>
      <c r="H25" s="9">
        <v>352</v>
      </c>
      <c r="I25" s="10"/>
    </row>
    <row r="26" spans="1:9" s="1" customFormat="1" ht="12.75">
      <c r="A26" s="11"/>
      <c r="B26" s="12" t="s">
        <v>16</v>
      </c>
      <c r="C26" s="16"/>
      <c r="D26" s="4"/>
      <c r="E26" s="4"/>
      <c r="F26" s="13">
        <f>SUM(F22:F25)</f>
        <v>690518.6799999999</v>
      </c>
      <c r="G26" s="13">
        <f>SUM(G22:G25)</f>
        <v>0</v>
      </c>
      <c r="H26" s="13">
        <f>SUM(H22:H25)</f>
        <v>3107</v>
      </c>
      <c r="I26" s="14">
        <f>F26+G26</f>
        <v>690518.6799999999</v>
      </c>
    </row>
    <row r="27" spans="1:9" s="1" customFormat="1" ht="12.75">
      <c r="A27" s="11"/>
      <c r="B27" s="7" t="s">
        <v>27</v>
      </c>
      <c r="C27" s="16"/>
      <c r="D27" s="4"/>
      <c r="E27" s="4"/>
      <c r="F27" s="13"/>
      <c r="G27" s="13"/>
      <c r="H27" s="13"/>
      <c r="I27" s="14"/>
    </row>
    <row r="28" spans="1:9" s="1" customFormat="1" ht="12.75">
      <c r="A28" s="46">
        <v>66</v>
      </c>
      <c r="B28" s="16" t="s">
        <v>268</v>
      </c>
      <c r="C28" s="8" t="s">
        <v>12</v>
      </c>
      <c r="D28" s="4" t="s">
        <v>10</v>
      </c>
      <c r="E28" s="4">
        <v>1</v>
      </c>
      <c r="F28" s="9">
        <v>17312.77</v>
      </c>
      <c r="G28" s="9"/>
      <c r="H28" s="9">
        <v>100</v>
      </c>
      <c r="I28" s="14"/>
    </row>
    <row r="29" spans="1:9" s="1" customFormat="1" ht="12.75">
      <c r="A29" s="46">
        <v>65</v>
      </c>
      <c r="B29" s="16" t="s">
        <v>269</v>
      </c>
      <c r="C29" s="8" t="s">
        <v>12</v>
      </c>
      <c r="D29" s="4" t="s">
        <v>10</v>
      </c>
      <c r="E29" s="4">
        <v>2</v>
      </c>
      <c r="F29" s="9">
        <v>32153.82</v>
      </c>
      <c r="G29" s="9"/>
      <c r="H29" s="9">
        <v>181</v>
      </c>
      <c r="I29" s="14"/>
    </row>
    <row r="30" spans="1:9" s="1" customFormat="1" ht="25.5">
      <c r="A30" s="46">
        <v>62</v>
      </c>
      <c r="B30" s="16" t="s">
        <v>270</v>
      </c>
      <c r="C30" s="16" t="s">
        <v>26</v>
      </c>
      <c r="D30" s="4" t="s">
        <v>11</v>
      </c>
      <c r="E30" s="4">
        <v>27.3</v>
      </c>
      <c r="F30" s="13"/>
      <c r="G30" s="9">
        <v>21086.48</v>
      </c>
      <c r="H30" s="9">
        <v>84</v>
      </c>
      <c r="I30" s="14"/>
    </row>
    <row r="31" spans="1:9" s="1" customFormat="1" ht="25.5">
      <c r="A31" s="46">
        <v>64</v>
      </c>
      <c r="B31" s="16" t="s">
        <v>271</v>
      </c>
      <c r="C31" s="16" t="s">
        <v>26</v>
      </c>
      <c r="D31" s="4" t="s">
        <v>11</v>
      </c>
      <c r="E31" s="4">
        <v>24.7</v>
      </c>
      <c r="F31" s="13"/>
      <c r="G31" s="9">
        <v>15093.37</v>
      </c>
      <c r="H31" s="9">
        <v>51</v>
      </c>
      <c r="I31" s="14"/>
    </row>
    <row r="32" spans="1:9" s="1" customFormat="1" ht="25.5">
      <c r="A32" s="46">
        <v>63</v>
      </c>
      <c r="B32" s="16" t="s">
        <v>272</v>
      </c>
      <c r="C32" s="16" t="s">
        <v>26</v>
      </c>
      <c r="D32" s="4" t="s">
        <v>11</v>
      </c>
      <c r="E32" s="4">
        <v>33.7</v>
      </c>
      <c r="F32" s="9"/>
      <c r="G32" s="9">
        <v>22934.23</v>
      </c>
      <c r="H32" s="9">
        <v>103</v>
      </c>
      <c r="I32" s="10"/>
    </row>
    <row r="33" spans="1:9" s="1" customFormat="1" ht="12.75">
      <c r="A33" s="46" t="s">
        <v>214</v>
      </c>
      <c r="B33" s="16" t="s">
        <v>276</v>
      </c>
      <c r="C33" s="16" t="s">
        <v>258</v>
      </c>
      <c r="D33" s="4" t="s">
        <v>35</v>
      </c>
      <c r="E33" s="4">
        <v>237</v>
      </c>
      <c r="F33" s="9">
        <v>82830.73</v>
      </c>
      <c r="G33" s="9"/>
      <c r="H33" s="9">
        <v>247</v>
      </c>
      <c r="I33" s="10" t="s">
        <v>246</v>
      </c>
    </row>
    <row r="34" spans="1:9" s="1" customFormat="1" ht="12.75">
      <c r="A34" s="46" t="s">
        <v>281</v>
      </c>
      <c r="B34" s="16" t="s">
        <v>282</v>
      </c>
      <c r="C34" s="16" t="s">
        <v>258</v>
      </c>
      <c r="D34" s="4" t="s">
        <v>35</v>
      </c>
      <c r="E34" s="4">
        <v>102.5</v>
      </c>
      <c r="F34" s="9">
        <v>33497.47</v>
      </c>
      <c r="G34" s="9"/>
      <c r="H34" s="9">
        <v>97</v>
      </c>
      <c r="I34" s="10" t="s">
        <v>246</v>
      </c>
    </row>
    <row r="35" spans="1:9" s="1" customFormat="1" ht="12.75">
      <c r="A35" s="11"/>
      <c r="B35" s="12" t="s">
        <v>28</v>
      </c>
      <c r="C35" s="16"/>
      <c r="D35" s="4"/>
      <c r="E35" s="4"/>
      <c r="F35" s="13">
        <f>SUM(F28:F34)</f>
        <v>165794.79</v>
      </c>
      <c r="G35" s="13">
        <f>SUM(G28:G34)</f>
        <v>59114.08</v>
      </c>
      <c r="H35" s="13">
        <f>SUM(H28:H34)</f>
        <v>863</v>
      </c>
      <c r="I35" s="14">
        <f>F35+G35</f>
        <v>224908.87</v>
      </c>
    </row>
    <row r="36" spans="1:9" s="1" customFormat="1" ht="38.25">
      <c r="A36" s="2" t="s">
        <v>0</v>
      </c>
      <c r="B36" s="3" t="s">
        <v>1</v>
      </c>
      <c r="C36" s="3" t="s">
        <v>2</v>
      </c>
      <c r="D36" s="2" t="s">
        <v>3</v>
      </c>
      <c r="E36" s="3" t="s">
        <v>4</v>
      </c>
      <c r="F36" s="2" t="s">
        <v>5</v>
      </c>
      <c r="G36" s="2" t="s">
        <v>6</v>
      </c>
      <c r="H36" s="2" t="s">
        <v>7</v>
      </c>
      <c r="I36" s="2" t="s">
        <v>8</v>
      </c>
    </row>
    <row r="37" spans="1:9" s="1" customFormat="1" ht="12.75">
      <c r="A37" s="11"/>
      <c r="B37" s="17" t="s">
        <v>17</v>
      </c>
      <c r="C37" s="4"/>
      <c r="D37" s="4"/>
      <c r="E37" s="4"/>
      <c r="F37" s="18">
        <f>F35+F26</f>
        <v>856313.47</v>
      </c>
      <c r="G37" s="18">
        <f>G35+G26</f>
        <v>59114.08</v>
      </c>
      <c r="H37" s="18">
        <f>H35+H26</f>
        <v>3970</v>
      </c>
      <c r="I37" s="19">
        <f>F37+G37</f>
        <v>915427.5499999999</v>
      </c>
    </row>
    <row r="38" spans="1:9" ht="12.75">
      <c r="A38" s="11"/>
      <c r="B38" s="4"/>
      <c r="C38" s="5" t="s">
        <v>18</v>
      </c>
      <c r="D38" s="4"/>
      <c r="E38" s="4"/>
      <c r="F38" s="4"/>
      <c r="G38" s="4"/>
      <c r="H38" s="4"/>
      <c r="I38" s="20"/>
    </row>
    <row r="39" spans="1:9" ht="12.75">
      <c r="A39" s="11"/>
      <c r="B39" s="7" t="s">
        <v>19</v>
      </c>
      <c r="C39" s="4"/>
      <c r="D39" s="4"/>
      <c r="E39" s="4"/>
      <c r="F39" s="4"/>
      <c r="G39" s="4"/>
      <c r="H39" s="4"/>
      <c r="I39" s="20"/>
    </row>
    <row r="40" spans="1:9" ht="25.5">
      <c r="A40" s="46">
        <v>108</v>
      </c>
      <c r="B40" s="16" t="s">
        <v>297</v>
      </c>
      <c r="C40" s="21" t="s">
        <v>277</v>
      </c>
      <c r="D40" s="4" t="s">
        <v>11</v>
      </c>
      <c r="E40" s="4">
        <v>258.4</v>
      </c>
      <c r="F40" s="9"/>
      <c r="G40" s="9">
        <v>237320.79</v>
      </c>
      <c r="H40" s="9">
        <v>956</v>
      </c>
      <c r="I40" s="43"/>
    </row>
    <row r="41" spans="1:9" ht="12.75">
      <c r="A41" s="22"/>
      <c r="B41" s="23" t="s">
        <v>20</v>
      </c>
      <c r="C41" s="24"/>
      <c r="D41" s="24"/>
      <c r="E41" s="24"/>
      <c r="F41" s="25">
        <f>SUM(F40:F40)</f>
        <v>0</v>
      </c>
      <c r="G41" s="25">
        <f>SUM(G40:G40)</f>
        <v>237320.79</v>
      </c>
      <c r="H41" s="25">
        <f>SUM(H40:H40)</f>
        <v>956</v>
      </c>
      <c r="I41" s="14">
        <f>F41+G41</f>
        <v>237320.79</v>
      </c>
    </row>
    <row r="42" spans="1:9" ht="12.75">
      <c r="A42" s="11"/>
      <c r="B42" s="17" t="s">
        <v>21</v>
      </c>
      <c r="C42" s="4"/>
      <c r="D42" s="4"/>
      <c r="E42" s="4"/>
      <c r="F42" s="18">
        <f>F41</f>
        <v>0</v>
      </c>
      <c r="G42" s="18">
        <f>G41</f>
        <v>237320.79</v>
      </c>
      <c r="H42" s="18">
        <f>H41</f>
        <v>956</v>
      </c>
      <c r="I42" s="19">
        <f>F42+G42</f>
        <v>237320.79</v>
      </c>
    </row>
    <row r="43" spans="1:9" ht="12.75">
      <c r="A43" s="11"/>
      <c r="B43" s="17"/>
      <c r="C43" s="5" t="s">
        <v>45</v>
      </c>
      <c r="D43" s="4"/>
      <c r="E43" s="4"/>
      <c r="F43" s="18"/>
      <c r="G43" s="18"/>
      <c r="H43" s="18"/>
      <c r="I43" s="19"/>
    </row>
    <row r="44" spans="1:9" ht="12.75">
      <c r="A44" s="11"/>
      <c r="B44" s="7" t="s">
        <v>46</v>
      </c>
      <c r="C44" s="4"/>
      <c r="D44" s="4"/>
      <c r="E44" s="4"/>
      <c r="F44" s="18"/>
      <c r="G44" s="18"/>
      <c r="H44" s="18"/>
      <c r="I44" s="19"/>
    </row>
    <row r="45" spans="1:9" ht="12.75">
      <c r="A45" s="46">
        <v>69</v>
      </c>
      <c r="B45" s="16" t="s">
        <v>240</v>
      </c>
      <c r="C45" s="16" t="s">
        <v>238</v>
      </c>
      <c r="D45" s="4" t="s">
        <v>11</v>
      </c>
      <c r="E45" s="10">
        <v>88</v>
      </c>
      <c r="F45" s="44"/>
      <c r="G45" s="44">
        <v>35633.18</v>
      </c>
      <c r="H45" s="44">
        <v>135</v>
      </c>
      <c r="I45" s="41"/>
    </row>
    <row r="46" spans="1:9" ht="12.75">
      <c r="A46" s="46">
        <v>70</v>
      </c>
      <c r="B46" s="16" t="s">
        <v>241</v>
      </c>
      <c r="C46" s="16" t="s">
        <v>242</v>
      </c>
      <c r="D46" s="4" t="s">
        <v>11</v>
      </c>
      <c r="E46" s="10">
        <v>10</v>
      </c>
      <c r="F46" s="44">
        <v>59486.84</v>
      </c>
      <c r="G46" s="44"/>
      <c r="H46" s="44">
        <v>53</v>
      </c>
      <c r="I46" s="41"/>
    </row>
    <row r="47" spans="1:9" ht="12.75">
      <c r="A47" s="46">
        <v>71</v>
      </c>
      <c r="B47" s="16" t="s">
        <v>245</v>
      </c>
      <c r="C47" s="8" t="s">
        <v>12</v>
      </c>
      <c r="D47" s="4" t="s">
        <v>10</v>
      </c>
      <c r="E47" s="10">
        <v>2</v>
      </c>
      <c r="F47" s="44">
        <v>51566.18</v>
      </c>
      <c r="G47" s="44"/>
      <c r="H47" s="44">
        <v>255</v>
      </c>
      <c r="I47" s="41"/>
    </row>
    <row r="48" spans="1:9" ht="12.75">
      <c r="A48" s="11"/>
      <c r="B48" s="12" t="s">
        <v>47</v>
      </c>
      <c r="C48" s="4"/>
      <c r="D48" s="4"/>
      <c r="E48" s="4"/>
      <c r="F48" s="13">
        <f>SUM(F45:F47)</f>
        <v>111053.01999999999</v>
      </c>
      <c r="G48" s="13">
        <f>SUM(G45:G47)</f>
        <v>35633.18</v>
      </c>
      <c r="H48" s="13">
        <f>SUM(H45:H47)</f>
        <v>443</v>
      </c>
      <c r="I48" s="14">
        <f>F48+G48</f>
        <v>146686.19999999998</v>
      </c>
    </row>
    <row r="49" spans="1:9" ht="12.75">
      <c r="A49" s="11"/>
      <c r="B49" s="7" t="s">
        <v>68</v>
      </c>
      <c r="C49" s="4"/>
      <c r="D49" s="4"/>
      <c r="E49" s="4"/>
      <c r="F49" s="13"/>
      <c r="G49" s="13"/>
      <c r="H49" s="13"/>
      <c r="I49" s="14"/>
    </row>
    <row r="50" spans="1:9" ht="12.75">
      <c r="A50" s="46" t="s">
        <v>214</v>
      </c>
      <c r="B50" s="16" t="s">
        <v>284</v>
      </c>
      <c r="C50" s="8" t="s">
        <v>34</v>
      </c>
      <c r="D50" s="4" t="s">
        <v>35</v>
      </c>
      <c r="E50" s="4">
        <v>576</v>
      </c>
      <c r="F50" s="9">
        <v>425722.78</v>
      </c>
      <c r="G50" s="9"/>
      <c r="H50" s="9">
        <v>1065</v>
      </c>
      <c r="I50" s="6" t="s">
        <v>244</v>
      </c>
    </row>
    <row r="51" spans="1:9" ht="25.5">
      <c r="A51" s="46" t="s">
        <v>214</v>
      </c>
      <c r="B51" s="16" t="s">
        <v>285</v>
      </c>
      <c r="C51" s="8" t="s">
        <v>286</v>
      </c>
      <c r="D51" s="4" t="s">
        <v>35</v>
      </c>
      <c r="E51" s="4">
        <v>45</v>
      </c>
      <c r="F51" s="9">
        <v>64381.93</v>
      </c>
      <c r="G51" s="9"/>
      <c r="H51" s="9">
        <v>182</v>
      </c>
      <c r="I51" s="10" t="s">
        <v>246</v>
      </c>
    </row>
    <row r="52" spans="1:9" ht="12.75">
      <c r="A52" s="11"/>
      <c r="B52" s="12" t="s">
        <v>69</v>
      </c>
      <c r="C52" s="4"/>
      <c r="D52" s="4"/>
      <c r="E52" s="4"/>
      <c r="F52" s="13">
        <f>SUM(F50:F51)</f>
        <v>490104.71</v>
      </c>
      <c r="G52" s="13">
        <f>SUM(G50:G51)</f>
        <v>0</v>
      </c>
      <c r="H52" s="13">
        <f>SUM(H50:H51)</f>
        <v>1247</v>
      </c>
      <c r="I52" s="14">
        <f>F52+G52</f>
        <v>490104.71</v>
      </c>
    </row>
    <row r="53" spans="1:9" ht="12.75">
      <c r="A53" s="11"/>
      <c r="B53" s="7" t="s">
        <v>50</v>
      </c>
      <c r="C53" s="4"/>
      <c r="D53" s="4"/>
      <c r="E53" s="4"/>
      <c r="F53" s="13"/>
      <c r="G53" s="13"/>
      <c r="H53" s="13"/>
      <c r="I53" s="14"/>
    </row>
    <row r="54" spans="1:9" ht="12.75">
      <c r="A54" s="46" t="s">
        <v>214</v>
      </c>
      <c r="B54" s="16" t="s">
        <v>243</v>
      </c>
      <c r="C54" s="8" t="s">
        <v>34</v>
      </c>
      <c r="D54" s="4" t="s">
        <v>35</v>
      </c>
      <c r="E54" s="4">
        <v>922</v>
      </c>
      <c r="F54" s="9">
        <v>466336.12</v>
      </c>
      <c r="G54" s="9"/>
      <c r="H54" s="9">
        <v>796</v>
      </c>
      <c r="I54" s="6" t="s">
        <v>244</v>
      </c>
    </row>
    <row r="55" spans="1:9" ht="25.5">
      <c r="A55" s="46">
        <v>41</v>
      </c>
      <c r="B55" s="16" t="s">
        <v>278</v>
      </c>
      <c r="C55" s="8" t="s">
        <v>279</v>
      </c>
      <c r="D55" s="4" t="s">
        <v>11</v>
      </c>
      <c r="E55" s="4">
        <v>78</v>
      </c>
      <c r="F55" s="13"/>
      <c r="G55" s="9">
        <v>64622.19</v>
      </c>
      <c r="H55" s="9">
        <v>201</v>
      </c>
      <c r="I55" s="14"/>
    </row>
    <row r="56" spans="1:9" ht="12.75">
      <c r="A56" s="46" t="s">
        <v>214</v>
      </c>
      <c r="B56" s="16" t="s">
        <v>283</v>
      </c>
      <c r="C56" s="8" t="s">
        <v>12</v>
      </c>
      <c r="D56" s="4" t="s">
        <v>10</v>
      </c>
      <c r="E56" s="4">
        <v>4</v>
      </c>
      <c r="F56" s="9">
        <v>190338.64</v>
      </c>
      <c r="G56" s="9"/>
      <c r="H56" s="9">
        <v>868</v>
      </c>
      <c r="I56" s="10" t="s">
        <v>246</v>
      </c>
    </row>
    <row r="57" spans="1:9" ht="12.75">
      <c r="A57" s="11"/>
      <c r="B57" s="12" t="s">
        <v>51</v>
      </c>
      <c r="C57" s="4"/>
      <c r="D57" s="4"/>
      <c r="E57" s="4"/>
      <c r="F57" s="13">
        <f>SUM(F54:F56)</f>
        <v>656674.76</v>
      </c>
      <c r="G57" s="13">
        <f>SUM(G54:G56)</f>
        <v>64622.19</v>
      </c>
      <c r="H57" s="13">
        <f>SUM(H54:H56)</f>
        <v>1865</v>
      </c>
      <c r="I57" s="14">
        <f>F57+G57</f>
        <v>721296.95</v>
      </c>
    </row>
    <row r="58" spans="1:9" ht="12.75">
      <c r="A58" s="11"/>
      <c r="B58" s="17" t="s">
        <v>48</v>
      </c>
      <c r="C58" s="4"/>
      <c r="D58" s="4"/>
      <c r="E58" s="4"/>
      <c r="F58" s="18">
        <f>F57+F52+F48</f>
        <v>1257832.49</v>
      </c>
      <c r="G58" s="18">
        <f>G57+G52+G48</f>
        <v>100255.37</v>
      </c>
      <c r="H58" s="18">
        <f>H57+H52+H48</f>
        <v>3555</v>
      </c>
      <c r="I58" s="19">
        <f>F58+G58</f>
        <v>1358087.8599999999</v>
      </c>
    </row>
    <row r="59" spans="1:9" ht="12.75">
      <c r="A59" s="11"/>
      <c r="B59" s="17"/>
      <c r="C59" s="5" t="s">
        <v>186</v>
      </c>
      <c r="D59" s="4"/>
      <c r="E59" s="4"/>
      <c r="F59" s="18"/>
      <c r="G59" s="18"/>
      <c r="H59" s="18"/>
      <c r="I59" s="19"/>
    </row>
    <row r="60" spans="1:9" ht="12.75">
      <c r="A60" s="11"/>
      <c r="B60" s="7" t="s">
        <v>72</v>
      </c>
      <c r="C60" s="4"/>
      <c r="D60" s="4"/>
      <c r="E60" s="4"/>
      <c r="F60" s="18"/>
      <c r="G60" s="18"/>
      <c r="H60" s="18"/>
      <c r="I60" s="19"/>
    </row>
    <row r="61" spans="1:9" ht="12.75">
      <c r="A61" s="46">
        <v>24</v>
      </c>
      <c r="B61" s="16" t="s">
        <v>273</v>
      </c>
      <c r="C61" s="8" t="s">
        <v>258</v>
      </c>
      <c r="D61" s="4" t="s">
        <v>35</v>
      </c>
      <c r="E61" s="4">
        <v>103</v>
      </c>
      <c r="F61" s="9">
        <v>34583.52</v>
      </c>
      <c r="G61" s="9"/>
      <c r="H61" s="9">
        <v>101</v>
      </c>
      <c r="I61" s="19"/>
    </row>
    <row r="62" spans="1:9" ht="12.75">
      <c r="A62" s="46">
        <v>23</v>
      </c>
      <c r="B62" s="16" t="s">
        <v>274</v>
      </c>
      <c r="C62" s="8" t="s">
        <v>258</v>
      </c>
      <c r="D62" s="4" t="s">
        <v>35</v>
      </c>
      <c r="E62" s="4">
        <v>107</v>
      </c>
      <c r="F62" s="9">
        <v>34790.35</v>
      </c>
      <c r="G62" s="9"/>
      <c r="H62" s="9">
        <v>99</v>
      </c>
      <c r="I62" s="19"/>
    </row>
    <row r="63" spans="1:9" ht="12.75">
      <c r="A63" s="46">
        <v>22</v>
      </c>
      <c r="B63" s="16" t="s">
        <v>275</v>
      </c>
      <c r="C63" s="8" t="s">
        <v>258</v>
      </c>
      <c r="D63" s="4" t="s">
        <v>35</v>
      </c>
      <c r="E63" s="4">
        <v>101</v>
      </c>
      <c r="F63" s="9">
        <v>33867.76</v>
      </c>
      <c r="G63" s="9"/>
      <c r="H63" s="9">
        <v>99</v>
      </c>
      <c r="I63" s="19"/>
    </row>
    <row r="64" spans="1:9" ht="12.75">
      <c r="A64" s="11"/>
      <c r="B64" s="12" t="s">
        <v>73</v>
      </c>
      <c r="C64" s="4"/>
      <c r="D64" s="4"/>
      <c r="E64" s="4"/>
      <c r="F64" s="13">
        <f>SUM(F61:F63)</f>
        <v>103241.63</v>
      </c>
      <c r="G64" s="13">
        <f>SUM(G61:G63)</f>
        <v>0</v>
      </c>
      <c r="H64" s="13">
        <f>SUM(H61:H63)</f>
        <v>299</v>
      </c>
      <c r="I64" s="14">
        <f>F64+G64</f>
        <v>103241.63</v>
      </c>
    </row>
    <row r="65" spans="1:9" ht="12.75">
      <c r="A65" s="11"/>
      <c r="B65" s="7" t="s">
        <v>70</v>
      </c>
      <c r="C65" s="4"/>
      <c r="D65" s="4"/>
      <c r="E65" s="4"/>
      <c r="F65" s="13"/>
      <c r="G65" s="13"/>
      <c r="H65" s="13"/>
      <c r="I65" s="14"/>
    </row>
    <row r="66" spans="1:9" ht="12.75">
      <c r="A66" s="46">
        <v>25</v>
      </c>
      <c r="B66" s="16" t="s">
        <v>233</v>
      </c>
      <c r="C66" s="8" t="s">
        <v>12</v>
      </c>
      <c r="D66" s="4" t="s">
        <v>10</v>
      </c>
      <c r="E66" s="4">
        <v>1</v>
      </c>
      <c r="F66" s="9">
        <v>25910.88</v>
      </c>
      <c r="G66" s="9"/>
      <c r="H66" s="9">
        <v>160</v>
      </c>
      <c r="I66" s="14"/>
    </row>
    <row r="67" spans="1:9" ht="12.75">
      <c r="A67" s="11"/>
      <c r="B67" s="12" t="s">
        <v>71</v>
      </c>
      <c r="C67" s="4"/>
      <c r="D67" s="4"/>
      <c r="E67" s="4"/>
      <c r="F67" s="13">
        <f>SUM(F65:F66)</f>
        <v>25910.88</v>
      </c>
      <c r="G67" s="13">
        <f>SUM(G65:G66)</f>
        <v>0</v>
      </c>
      <c r="H67" s="13">
        <f>SUM(H65:H66)</f>
        <v>160</v>
      </c>
      <c r="I67" s="14">
        <f>F67+G67</f>
        <v>25910.88</v>
      </c>
    </row>
    <row r="68" spans="1:9" ht="12.75">
      <c r="A68" s="11"/>
      <c r="B68" s="7" t="s">
        <v>55</v>
      </c>
      <c r="C68" s="8"/>
      <c r="D68" s="4"/>
      <c r="E68" s="4"/>
      <c r="F68" s="13"/>
      <c r="G68" s="13"/>
      <c r="H68" s="13"/>
      <c r="I68" s="14"/>
    </row>
    <row r="69" spans="1:9" ht="12.75">
      <c r="A69" s="46">
        <v>49</v>
      </c>
      <c r="B69" s="16" t="s">
        <v>239</v>
      </c>
      <c r="C69" s="8" t="s">
        <v>238</v>
      </c>
      <c r="D69" s="4" t="s">
        <v>35</v>
      </c>
      <c r="E69" s="4">
        <v>56.07</v>
      </c>
      <c r="F69" s="13"/>
      <c r="G69" s="9">
        <v>23246.2</v>
      </c>
      <c r="H69" s="9">
        <v>87</v>
      </c>
      <c r="I69" s="14"/>
    </row>
    <row r="70" spans="1:9" ht="12.75">
      <c r="A70" s="46" t="s">
        <v>236</v>
      </c>
      <c r="B70" s="16" t="s">
        <v>234</v>
      </c>
      <c r="C70" s="8" t="s">
        <v>65</v>
      </c>
      <c r="D70" s="4" t="s">
        <v>35</v>
      </c>
      <c r="E70" s="4">
        <v>41</v>
      </c>
      <c r="F70" s="9">
        <v>80000.12</v>
      </c>
      <c r="G70" s="9"/>
      <c r="H70" s="9">
        <v>343</v>
      </c>
      <c r="I70" s="6" t="s">
        <v>235</v>
      </c>
    </row>
    <row r="71" spans="1:9" ht="12.75">
      <c r="A71" s="11"/>
      <c r="B71" s="12" t="s">
        <v>56</v>
      </c>
      <c r="C71" s="4"/>
      <c r="D71" s="4"/>
      <c r="E71" s="4"/>
      <c r="F71" s="13">
        <f>SUM(F69:F70)</f>
        <v>80000.12</v>
      </c>
      <c r="G71" s="13">
        <f>SUM(G69:G70)</f>
        <v>23246.2</v>
      </c>
      <c r="H71" s="13">
        <f>SUM(H69:H70)</f>
        <v>430</v>
      </c>
      <c r="I71" s="14">
        <f>F71+G71</f>
        <v>103246.31999999999</v>
      </c>
    </row>
    <row r="72" spans="1:9" ht="12.75">
      <c r="A72" s="11"/>
      <c r="B72" s="17" t="s">
        <v>187</v>
      </c>
      <c r="C72" s="4"/>
      <c r="D72" s="4"/>
      <c r="E72" s="4"/>
      <c r="F72" s="18">
        <f>F71+F67+F64</f>
        <v>209152.63</v>
      </c>
      <c r="G72" s="18">
        <f>G71+G67+G64</f>
        <v>23246.2</v>
      </c>
      <c r="H72" s="18">
        <f>H71+H67+H64</f>
        <v>889</v>
      </c>
      <c r="I72" s="19">
        <f>F72+G72</f>
        <v>232398.83000000002</v>
      </c>
    </row>
    <row r="73" spans="1:9" ht="15.75">
      <c r="A73" s="4"/>
      <c r="B73" s="28" t="s">
        <v>22</v>
      </c>
      <c r="C73" s="29"/>
      <c r="D73" s="4"/>
      <c r="E73" s="4"/>
      <c r="F73" s="30">
        <f>F72+F58+F42+F37+F19</f>
        <v>2884786.82</v>
      </c>
      <c r="G73" s="30">
        <f>G72+G58+G42+G37+G19</f>
        <v>667515.01</v>
      </c>
      <c r="H73" s="30">
        <f>H72+H58+H42+H37+H19</f>
        <v>12001</v>
      </c>
      <c r="I73" s="31">
        <f>I72+I58+I42+I37+I19</f>
        <v>3552301.8299999996</v>
      </c>
    </row>
    <row r="74" spans="1:9" ht="15.75">
      <c r="A74" s="32"/>
      <c r="B74" s="33" t="s">
        <v>23</v>
      </c>
      <c r="C74" s="32" t="s">
        <v>24</v>
      </c>
      <c r="D74" s="32"/>
      <c r="E74" s="32"/>
      <c r="F74" s="165">
        <f>F73+G73</f>
        <v>3552301.83</v>
      </c>
      <c r="G74" s="166"/>
      <c r="H74" s="34">
        <f>H73*1.3</f>
        <v>15601.300000000001</v>
      </c>
      <c r="I74" s="32"/>
    </row>
    <row r="76" spans="1:9" ht="12.75">
      <c r="A76" s="167" t="s">
        <v>43</v>
      </c>
      <c r="B76" s="167"/>
      <c r="C76" s="167"/>
      <c r="D76" s="167"/>
      <c r="E76" s="167"/>
      <c r="F76" s="167"/>
      <c r="G76" s="167"/>
      <c r="H76" s="167"/>
      <c r="I76" s="167"/>
    </row>
    <row r="77" spans="1:9" ht="12.75">
      <c r="A77" s="167" t="s">
        <v>58</v>
      </c>
      <c r="B77" s="167"/>
      <c r="C77" s="167"/>
      <c r="D77" s="167"/>
      <c r="E77" s="167"/>
      <c r="F77" s="167"/>
      <c r="G77" s="167"/>
      <c r="H77" s="167"/>
      <c r="I77" s="167"/>
    </row>
    <row r="80" spans="6:9" ht="38.25" customHeight="1">
      <c r="F80" s="171" t="s">
        <v>288</v>
      </c>
      <c r="G80" s="171"/>
      <c r="H80" s="172" t="s">
        <v>289</v>
      </c>
      <c r="I80" s="172"/>
    </row>
    <row r="96" spans="1:9" ht="12.75">
      <c r="A96" s="163" t="s">
        <v>25</v>
      </c>
      <c r="B96" s="163"/>
      <c r="C96" s="163"/>
      <c r="D96" s="163"/>
      <c r="E96" s="163"/>
      <c r="F96" s="163"/>
      <c r="G96" s="163"/>
      <c r="H96" s="163"/>
      <c r="I96" s="163"/>
    </row>
  </sheetData>
  <sheetProtection/>
  <mergeCells count="7">
    <mergeCell ref="A96:I96"/>
    <mergeCell ref="A1:I1"/>
    <mergeCell ref="F74:G74"/>
    <mergeCell ref="A76:I76"/>
    <mergeCell ref="A77:I77"/>
    <mergeCell ref="F80:G80"/>
    <mergeCell ref="H80:I80"/>
  </mergeCells>
  <printOptions/>
  <pageMargins left="0.3937007874015748" right="0.1968503937007874" top="0.3937007874015748" bottom="0.3937007874015748" header="0.3937007874015748" footer="0.1968503937007874"/>
  <pageSetup horizontalDpi="600" verticalDpi="600" orientation="landscape" paperSize="9" r:id="rId1"/>
  <headerFooter alignWithMargins="0">
    <oddFooter>&amp;L&amp;B Конфиденциально&amp;B&amp;C&amp;D&amp;RСтраница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52"/>
  <sheetViews>
    <sheetView zoomScale="75" zoomScaleNormal="75" zoomScalePageLayoutView="0" workbookViewId="0" topLeftCell="A112">
      <selection activeCell="A129" sqref="A129:I131"/>
    </sheetView>
  </sheetViews>
  <sheetFormatPr defaultColWidth="9.140625" defaultRowHeight="12.75"/>
  <cols>
    <col min="1" max="1" width="7.28125" style="0" customWidth="1"/>
    <col min="2" max="2" width="31.28125" style="0" customWidth="1"/>
    <col min="3" max="3" width="31.421875" style="0" customWidth="1"/>
    <col min="4" max="5" width="7.28125" style="0" customWidth="1"/>
    <col min="6" max="7" width="14.7109375" style="0" customWidth="1"/>
    <col min="8" max="8" width="8.57421875" style="0" customWidth="1"/>
    <col min="9" max="9" width="17.7109375" style="0" customWidth="1"/>
  </cols>
  <sheetData>
    <row r="1" spans="1:9" s="1" customFormat="1" ht="26.25" customHeight="1">
      <c r="A1" s="164" t="s">
        <v>259</v>
      </c>
      <c r="B1" s="164"/>
      <c r="C1" s="164"/>
      <c r="D1" s="164"/>
      <c r="E1" s="164"/>
      <c r="F1" s="164"/>
      <c r="G1" s="164"/>
      <c r="H1" s="164"/>
      <c r="I1" s="164"/>
    </row>
    <row r="2" spans="1:9" s="70" customFormat="1" ht="38.25">
      <c r="A2" s="68" t="s">
        <v>0</v>
      </c>
      <c r="B2" s="69" t="s">
        <v>1</v>
      </c>
      <c r="C2" s="69" t="s">
        <v>2</v>
      </c>
      <c r="D2" s="68" t="s">
        <v>3</v>
      </c>
      <c r="E2" s="69" t="s">
        <v>4</v>
      </c>
      <c r="F2" s="68" t="s">
        <v>5</v>
      </c>
      <c r="G2" s="68" t="s">
        <v>6</v>
      </c>
      <c r="H2" s="68" t="s">
        <v>7</v>
      </c>
      <c r="I2" s="68" t="s">
        <v>8</v>
      </c>
    </row>
    <row r="3" spans="1:9" s="1" customFormat="1" ht="12.75">
      <c r="A3" s="4"/>
      <c r="B3" s="4"/>
      <c r="C3" s="5" t="s">
        <v>9</v>
      </c>
      <c r="D3" s="4"/>
      <c r="E3" s="4"/>
      <c r="F3" s="4"/>
      <c r="G3" s="4"/>
      <c r="H3" s="4"/>
      <c r="I3" s="6"/>
    </row>
    <row r="4" spans="1:9" s="1" customFormat="1" ht="12.75">
      <c r="A4" s="11"/>
      <c r="B4" s="7" t="s">
        <v>52</v>
      </c>
      <c r="C4" s="5"/>
      <c r="D4" s="4"/>
      <c r="E4" s="4"/>
      <c r="F4" s="4"/>
      <c r="G4" s="4"/>
      <c r="H4" s="4"/>
      <c r="I4" s="6"/>
    </row>
    <row r="5" spans="1:9" s="1" customFormat="1" ht="12.75">
      <c r="A5" s="35">
        <v>22</v>
      </c>
      <c r="B5" s="8" t="s">
        <v>126</v>
      </c>
      <c r="C5" s="8" t="s">
        <v>127</v>
      </c>
      <c r="D5" s="4" t="s">
        <v>35</v>
      </c>
      <c r="E5" s="4">
        <v>7.7</v>
      </c>
      <c r="F5" s="9">
        <v>12173.99</v>
      </c>
      <c r="G5" s="4"/>
      <c r="H5" s="9">
        <v>73</v>
      </c>
      <c r="I5" s="6"/>
    </row>
    <row r="6" spans="1:9" s="1" customFormat="1" ht="25.5">
      <c r="A6" s="35" t="s">
        <v>125</v>
      </c>
      <c r="B6" s="8" t="s">
        <v>53</v>
      </c>
      <c r="C6" s="16" t="s">
        <v>26</v>
      </c>
      <c r="D6" s="4" t="s">
        <v>11</v>
      </c>
      <c r="E6" s="4">
        <v>32</v>
      </c>
      <c r="F6" s="9"/>
      <c r="G6" s="9">
        <v>15057.69</v>
      </c>
      <c r="H6" s="9">
        <v>52</v>
      </c>
      <c r="I6" s="10"/>
    </row>
    <row r="7" spans="1:9" s="1" customFormat="1" ht="25.5">
      <c r="A7" s="37" t="s">
        <v>60</v>
      </c>
      <c r="B7" s="8" t="s">
        <v>53</v>
      </c>
      <c r="C7" s="8" t="s">
        <v>34</v>
      </c>
      <c r="D7" s="4" t="s">
        <v>35</v>
      </c>
      <c r="E7" s="4">
        <v>1066</v>
      </c>
      <c r="F7" s="9">
        <v>518967.69</v>
      </c>
      <c r="G7" s="4"/>
      <c r="H7" s="9"/>
      <c r="I7" s="10" t="s">
        <v>49</v>
      </c>
    </row>
    <row r="8" spans="1:9" s="1" customFormat="1" ht="25.5">
      <c r="A8" s="37">
        <v>24</v>
      </c>
      <c r="B8" s="8" t="s">
        <v>183</v>
      </c>
      <c r="C8" s="16" t="s">
        <v>26</v>
      </c>
      <c r="D8" s="4" t="s">
        <v>11</v>
      </c>
      <c r="E8" s="4">
        <v>32.9</v>
      </c>
      <c r="F8" s="9"/>
      <c r="G8" s="4">
        <v>22190.14</v>
      </c>
      <c r="H8" s="9">
        <v>96</v>
      </c>
      <c r="I8" s="10"/>
    </row>
    <row r="9" spans="1:9" s="1" customFormat="1" ht="13.5" customHeight="1">
      <c r="A9" s="38">
        <v>48</v>
      </c>
      <c r="B9" s="8" t="s">
        <v>198</v>
      </c>
      <c r="C9" s="8" t="s">
        <v>12</v>
      </c>
      <c r="D9" s="4" t="s">
        <v>10</v>
      </c>
      <c r="E9" s="4">
        <v>1</v>
      </c>
      <c r="F9" s="9">
        <v>62158.66</v>
      </c>
      <c r="G9" s="9"/>
      <c r="H9" s="9">
        <v>224</v>
      </c>
      <c r="I9" s="14"/>
    </row>
    <row r="10" spans="1:9" s="1" customFormat="1" ht="13.5" customHeight="1">
      <c r="A10" s="38">
        <v>49</v>
      </c>
      <c r="B10" s="8" t="s">
        <v>207</v>
      </c>
      <c r="C10" s="8" t="s">
        <v>208</v>
      </c>
      <c r="D10" s="4" t="s">
        <v>11</v>
      </c>
      <c r="E10" s="4">
        <v>41.3</v>
      </c>
      <c r="F10" s="13"/>
      <c r="G10" s="9">
        <v>26531.86</v>
      </c>
      <c r="H10" s="9">
        <v>104</v>
      </c>
      <c r="I10" s="14"/>
    </row>
    <row r="11" spans="1:9" s="1" customFormat="1" ht="12.75">
      <c r="A11" s="46">
        <v>78</v>
      </c>
      <c r="B11" s="8" t="s">
        <v>230</v>
      </c>
      <c r="C11" s="8" t="s">
        <v>12</v>
      </c>
      <c r="D11" s="4" t="s">
        <v>10</v>
      </c>
      <c r="E11" s="4">
        <v>1</v>
      </c>
      <c r="F11" s="9">
        <v>61286.65</v>
      </c>
      <c r="G11" s="9"/>
      <c r="H11" s="9">
        <v>222</v>
      </c>
      <c r="I11" s="6"/>
    </row>
    <row r="12" spans="1:9" s="1" customFormat="1" ht="28.5" customHeight="1">
      <c r="A12" s="46">
        <v>107</v>
      </c>
      <c r="B12" s="8" t="s">
        <v>293</v>
      </c>
      <c r="C12" s="8" t="s">
        <v>176</v>
      </c>
      <c r="D12" s="4" t="s">
        <v>35</v>
      </c>
      <c r="E12" s="4">
        <v>102</v>
      </c>
      <c r="F12" s="9">
        <v>235262.52</v>
      </c>
      <c r="G12" s="9"/>
      <c r="H12" s="9">
        <v>350</v>
      </c>
      <c r="I12" s="10" t="s">
        <v>294</v>
      </c>
    </row>
    <row r="13" spans="1:9" s="1" customFormat="1" ht="28.5" customHeight="1">
      <c r="A13" s="46">
        <v>82</v>
      </c>
      <c r="B13" s="8" t="s">
        <v>255</v>
      </c>
      <c r="C13" s="8" t="s">
        <v>256</v>
      </c>
      <c r="D13" s="4" t="s">
        <v>11</v>
      </c>
      <c r="E13" s="4">
        <v>102.3</v>
      </c>
      <c r="F13" s="9"/>
      <c r="G13" s="9">
        <v>99278.91</v>
      </c>
      <c r="H13" s="9">
        <v>333</v>
      </c>
      <c r="I13" s="10"/>
    </row>
    <row r="14" spans="1:9" s="1" customFormat="1" ht="12.75">
      <c r="A14" s="11"/>
      <c r="B14" s="15" t="s">
        <v>54</v>
      </c>
      <c r="C14" s="5"/>
      <c r="D14" s="4"/>
      <c r="E14" s="4"/>
      <c r="F14" s="13">
        <f>SUM(F5:F13)</f>
        <v>889849.5100000001</v>
      </c>
      <c r="G14" s="13">
        <f>SUM(G5:G13)</f>
        <v>163058.6</v>
      </c>
      <c r="H14" s="13">
        <f>SUM(H5:H13)</f>
        <v>1454</v>
      </c>
      <c r="I14" s="14">
        <f>F14+G14</f>
        <v>1052908.11</v>
      </c>
    </row>
    <row r="15" spans="1:9" s="1" customFormat="1" ht="12.75">
      <c r="A15" s="11"/>
      <c r="B15" s="7" t="s">
        <v>31</v>
      </c>
      <c r="C15" s="5"/>
      <c r="D15" s="4"/>
      <c r="E15" s="4"/>
      <c r="F15" s="4"/>
      <c r="G15" s="4"/>
      <c r="H15" s="4"/>
      <c r="I15" s="6"/>
    </row>
    <row r="16" spans="1:9" s="1" customFormat="1" ht="12.75">
      <c r="A16" s="35">
        <v>21</v>
      </c>
      <c r="B16" s="8" t="s">
        <v>129</v>
      </c>
      <c r="C16" s="8" t="s">
        <v>61</v>
      </c>
      <c r="D16" s="4" t="s">
        <v>35</v>
      </c>
      <c r="E16" s="4">
        <v>7</v>
      </c>
      <c r="F16" s="9">
        <v>11800.6</v>
      </c>
      <c r="G16" s="9"/>
      <c r="H16" s="9">
        <v>29</v>
      </c>
      <c r="I16" s="6"/>
    </row>
    <row r="17" spans="1:9" s="1" customFormat="1" ht="13.5" customHeight="1">
      <c r="A17" s="38">
        <v>45</v>
      </c>
      <c r="B17" s="8" t="s">
        <v>204</v>
      </c>
      <c r="C17" s="8" t="s">
        <v>12</v>
      </c>
      <c r="D17" s="4" t="s">
        <v>10</v>
      </c>
      <c r="E17" s="4">
        <v>3</v>
      </c>
      <c r="F17" s="9">
        <v>91923.55</v>
      </c>
      <c r="G17" s="4"/>
      <c r="H17" s="9">
        <v>420</v>
      </c>
      <c r="I17" s="6"/>
    </row>
    <row r="18" spans="1:9" s="1" customFormat="1" ht="12.75">
      <c r="A18" s="46">
        <v>66</v>
      </c>
      <c r="B18" s="8" t="s">
        <v>252</v>
      </c>
      <c r="C18" s="8" t="s">
        <v>253</v>
      </c>
      <c r="D18" s="4" t="s">
        <v>35</v>
      </c>
      <c r="E18" s="4">
        <v>18.9</v>
      </c>
      <c r="F18" s="9">
        <v>22544.77</v>
      </c>
      <c r="G18" s="9"/>
      <c r="H18" s="9">
        <v>32</v>
      </c>
      <c r="I18" s="6"/>
    </row>
    <row r="19" spans="1:9" s="1" customFormat="1" ht="12.75">
      <c r="A19" s="46">
        <v>90</v>
      </c>
      <c r="B19" s="8" t="s">
        <v>292</v>
      </c>
      <c r="C19" s="8" t="s">
        <v>258</v>
      </c>
      <c r="D19" s="4" t="s">
        <v>35</v>
      </c>
      <c r="E19" s="4">
        <v>394</v>
      </c>
      <c r="F19" s="9">
        <v>161489.44</v>
      </c>
      <c r="G19" s="9"/>
      <c r="H19" s="9">
        <v>713</v>
      </c>
      <c r="I19" s="6"/>
    </row>
    <row r="20" spans="1:9" s="1" customFormat="1" ht="12.75">
      <c r="A20" s="46">
        <v>65</v>
      </c>
      <c r="B20" s="8" t="s">
        <v>254</v>
      </c>
      <c r="C20" s="8" t="s">
        <v>12</v>
      </c>
      <c r="D20" s="4" t="s">
        <v>10</v>
      </c>
      <c r="E20" s="4">
        <v>3</v>
      </c>
      <c r="F20" s="9">
        <v>80904.85</v>
      </c>
      <c r="G20" s="9"/>
      <c r="H20" s="9">
        <v>408</v>
      </c>
      <c r="I20" s="14"/>
    </row>
    <row r="21" spans="1:9" s="1" customFormat="1" ht="13.5" customHeight="1">
      <c r="A21" s="4"/>
      <c r="B21" s="15" t="s">
        <v>33</v>
      </c>
      <c r="C21" s="5"/>
      <c r="D21" s="4"/>
      <c r="E21" s="4"/>
      <c r="F21" s="13">
        <f>SUM(F16:F20)</f>
        <v>368663.20999999996</v>
      </c>
      <c r="G21" s="13">
        <f>SUM(G16:G20)</f>
        <v>0</v>
      </c>
      <c r="H21" s="13">
        <f>SUM(H16:H20)</f>
        <v>1602</v>
      </c>
      <c r="I21" s="14">
        <f>F21+G21</f>
        <v>368663.20999999996</v>
      </c>
    </row>
    <row r="22" spans="1:9" s="1" customFormat="1" ht="12.75">
      <c r="A22" s="4"/>
      <c r="B22" s="7" t="s">
        <v>29</v>
      </c>
      <c r="C22" s="5"/>
      <c r="D22" s="4"/>
      <c r="E22" s="4"/>
      <c r="F22" s="4"/>
      <c r="G22" s="4"/>
      <c r="H22" s="4"/>
      <c r="I22" s="6"/>
    </row>
    <row r="23" spans="1:9" s="1" customFormat="1" ht="12.75">
      <c r="A23" s="35">
        <v>1</v>
      </c>
      <c r="B23" s="8" t="s">
        <v>128</v>
      </c>
      <c r="C23" s="8" t="s">
        <v>193</v>
      </c>
      <c r="D23" s="4" t="s">
        <v>11</v>
      </c>
      <c r="E23" s="4">
        <v>72.4</v>
      </c>
      <c r="F23" s="4"/>
      <c r="G23" s="9">
        <v>43188.35</v>
      </c>
      <c r="H23" s="9">
        <v>157</v>
      </c>
      <c r="I23" s="6"/>
    </row>
    <row r="24" spans="1:9" s="1" customFormat="1" ht="12.75">
      <c r="A24" s="35">
        <v>2</v>
      </c>
      <c r="B24" s="8" t="s">
        <v>75</v>
      </c>
      <c r="C24" s="8" t="s">
        <v>193</v>
      </c>
      <c r="D24" s="4" t="s">
        <v>11</v>
      </c>
      <c r="E24" s="4">
        <v>17.5</v>
      </c>
      <c r="F24" s="9"/>
      <c r="G24" s="9">
        <v>20025.08</v>
      </c>
      <c r="H24" s="9">
        <v>58</v>
      </c>
      <c r="I24" s="6"/>
    </row>
    <row r="25" spans="1:9" s="1" customFormat="1" ht="12.75">
      <c r="A25" s="37">
        <v>21</v>
      </c>
      <c r="B25" s="8" t="s">
        <v>158</v>
      </c>
      <c r="C25" s="8" t="s">
        <v>12</v>
      </c>
      <c r="D25" s="4" t="s">
        <v>10</v>
      </c>
      <c r="E25" s="4">
        <v>2</v>
      </c>
      <c r="F25" s="9">
        <v>37625.61</v>
      </c>
      <c r="G25" s="9"/>
      <c r="H25" s="9">
        <v>152</v>
      </c>
      <c r="I25" s="6"/>
    </row>
    <row r="26" spans="1:9" s="1" customFormat="1" ht="12.75" customHeight="1">
      <c r="A26" s="38">
        <v>42</v>
      </c>
      <c r="B26" s="4" t="s">
        <v>195</v>
      </c>
      <c r="C26" s="8" t="s">
        <v>196</v>
      </c>
      <c r="D26" s="4" t="s">
        <v>11</v>
      </c>
      <c r="E26" s="4">
        <v>83.5</v>
      </c>
      <c r="F26" s="9"/>
      <c r="G26" s="9">
        <v>59900.46</v>
      </c>
      <c r="H26" s="9">
        <v>224</v>
      </c>
      <c r="I26" s="6"/>
    </row>
    <row r="27" spans="1:9" s="1" customFormat="1" ht="12.75" customHeight="1">
      <c r="A27" s="38">
        <v>43</v>
      </c>
      <c r="B27" s="8" t="s">
        <v>197</v>
      </c>
      <c r="C27" s="8" t="s">
        <v>12</v>
      </c>
      <c r="D27" s="4" t="s">
        <v>10</v>
      </c>
      <c r="E27" s="4">
        <v>2</v>
      </c>
      <c r="F27" s="9">
        <v>34668.87</v>
      </c>
      <c r="G27" s="9"/>
      <c r="H27" s="9">
        <v>167</v>
      </c>
      <c r="I27" s="6"/>
    </row>
    <row r="28" spans="1:9" s="1" customFormat="1" ht="25.5">
      <c r="A28" s="46">
        <v>68</v>
      </c>
      <c r="B28" s="8" t="s">
        <v>247</v>
      </c>
      <c r="C28" s="8" t="s">
        <v>248</v>
      </c>
      <c r="D28" s="4" t="s">
        <v>11</v>
      </c>
      <c r="E28" s="4">
        <v>21.1</v>
      </c>
      <c r="F28" s="9"/>
      <c r="G28" s="9">
        <v>19278.65</v>
      </c>
      <c r="H28" s="9">
        <v>62</v>
      </c>
      <c r="I28" s="6"/>
    </row>
    <row r="29" spans="1:9" s="1" customFormat="1" ht="25.5">
      <c r="A29" s="46">
        <v>69</v>
      </c>
      <c r="B29" s="8" t="s">
        <v>249</v>
      </c>
      <c r="C29" s="8" t="s">
        <v>250</v>
      </c>
      <c r="D29" s="4" t="s">
        <v>11</v>
      </c>
      <c r="E29" s="4">
        <v>69.6</v>
      </c>
      <c r="F29" s="9"/>
      <c r="G29" s="9">
        <v>41866.58</v>
      </c>
      <c r="H29" s="9">
        <v>159</v>
      </c>
      <c r="I29" s="6"/>
    </row>
    <row r="30" spans="1:9" s="1" customFormat="1" ht="25.5">
      <c r="A30" s="46">
        <v>100</v>
      </c>
      <c r="B30" s="8" t="s">
        <v>287</v>
      </c>
      <c r="C30" s="8" t="s">
        <v>248</v>
      </c>
      <c r="D30" s="4" t="s">
        <v>11</v>
      </c>
      <c r="E30" s="4">
        <v>141.9</v>
      </c>
      <c r="F30" s="9"/>
      <c r="G30" s="9">
        <v>87154.43</v>
      </c>
      <c r="H30" s="9">
        <v>352</v>
      </c>
      <c r="I30" s="6"/>
    </row>
    <row r="31" spans="1:9" s="1" customFormat="1" ht="12.75">
      <c r="A31" s="4"/>
      <c r="B31" s="15" t="s">
        <v>30</v>
      </c>
      <c r="C31" s="5"/>
      <c r="D31" s="4"/>
      <c r="E31" s="4"/>
      <c r="F31" s="13">
        <f>SUM(F23:F30)</f>
        <v>72294.48000000001</v>
      </c>
      <c r="G31" s="13">
        <f>SUM(G23:G30)</f>
        <v>271413.55</v>
      </c>
      <c r="H31" s="13">
        <f>SUM(H23:H30)</f>
        <v>1331</v>
      </c>
      <c r="I31" s="14">
        <f>F31+G31</f>
        <v>343708.03</v>
      </c>
    </row>
    <row r="32" spans="1:9" s="1" customFormat="1" ht="12.75">
      <c r="A32" s="11"/>
      <c r="B32" s="17" t="s">
        <v>13</v>
      </c>
      <c r="C32" s="4"/>
      <c r="D32" s="4"/>
      <c r="E32" s="4"/>
      <c r="F32" s="18">
        <f>F31+F21+F14</f>
        <v>1330807.2000000002</v>
      </c>
      <c r="G32" s="18">
        <f>G31+G21+G14</f>
        <v>434472.15</v>
      </c>
      <c r="H32" s="18">
        <f>H31+H21+H14</f>
        <v>4387</v>
      </c>
      <c r="I32" s="19">
        <f>F32+G32</f>
        <v>1765279.35</v>
      </c>
    </row>
    <row r="33" spans="1:9" s="1" customFormat="1" ht="12.75">
      <c r="A33" s="11"/>
      <c r="B33" s="4"/>
      <c r="C33" s="5" t="s">
        <v>14</v>
      </c>
      <c r="D33" s="4"/>
      <c r="E33" s="4"/>
      <c r="F33" s="4"/>
      <c r="G33" s="4"/>
      <c r="H33" s="4"/>
      <c r="I33" s="6"/>
    </row>
    <row r="34" spans="1:9" s="1" customFormat="1" ht="12.75">
      <c r="A34" s="11"/>
      <c r="B34" s="7" t="s">
        <v>15</v>
      </c>
      <c r="C34" s="16"/>
      <c r="D34" s="4"/>
      <c r="E34" s="4"/>
      <c r="F34" s="13"/>
      <c r="G34" s="13"/>
      <c r="H34" s="13"/>
      <c r="I34" s="14"/>
    </row>
    <row r="35" spans="1:9" s="1" customFormat="1" ht="25.5">
      <c r="A35" s="35">
        <v>41</v>
      </c>
      <c r="B35" s="8" t="s">
        <v>133</v>
      </c>
      <c r="C35" s="8" t="s">
        <v>12</v>
      </c>
      <c r="D35" s="4" t="s">
        <v>10</v>
      </c>
      <c r="E35" s="4">
        <v>1</v>
      </c>
      <c r="F35" s="9">
        <v>18118.13</v>
      </c>
      <c r="G35" s="9"/>
      <c r="H35" s="9">
        <v>106</v>
      </c>
      <c r="I35" s="14"/>
    </row>
    <row r="36" spans="1:9" s="1" customFormat="1" ht="12.75">
      <c r="A36" s="35">
        <v>42</v>
      </c>
      <c r="B36" s="16" t="s">
        <v>134</v>
      </c>
      <c r="C36" s="8" t="s">
        <v>12</v>
      </c>
      <c r="D36" s="4" t="s">
        <v>10</v>
      </c>
      <c r="E36" s="4">
        <v>1</v>
      </c>
      <c r="F36" s="9">
        <v>47926.15</v>
      </c>
      <c r="G36" s="9"/>
      <c r="H36" s="9">
        <v>281</v>
      </c>
      <c r="I36" s="14"/>
    </row>
    <row r="37" spans="1:9" s="1" customFormat="1" ht="25.5">
      <c r="A37" s="35" t="s">
        <v>131</v>
      </c>
      <c r="B37" s="16" t="s">
        <v>132</v>
      </c>
      <c r="C37" s="16" t="s">
        <v>26</v>
      </c>
      <c r="D37" s="4" t="s">
        <v>11</v>
      </c>
      <c r="E37" s="4">
        <v>15</v>
      </c>
      <c r="F37" s="9"/>
      <c r="G37" s="9">
        <v>10163.21</v>
      </c>
      <c r="H37" s="9">
        <v>35</v>
      </c>
      <c r="I37" s="10"/>
    </row>
    <row r="38" spans="1:12" s="1" customFormat="1" ht="25.5">
      <c r="A38" s="46" t="s">
        <v>237</v>
      </c>
      <c r="B38" s="16" t="s">
        <v>231</v>
      </c>
      <c r="C38" s="8" t="s">
        <v>232</v>
      </c>
      <c r="D38" s="4"/>
      <c r="E38" s="4"/>
      <c r="F38" s="9">
        <v>274094.84</v>
      </c>
      <c r="G38" s="9"/>
      <c r="H38" s="9">
        <v>878</v>
      </c>
      <c r="I38" s="10" t="s">
        <v>246</v>
      </c>
      <c r="K38"/>
      <c r="L38"/>
    </row>
    <row r="39" spans="1:12" s="1" customFormat="1" ht="25.5">
      <c r="A39" s="37">
        <v>43</v>
      </c>
      <c r="B39" s="16" t="s">
        <v>159</v>
      </c>
      <c r="C39" s="16" t="s">
        <v>26</v>
      </c>
      <c r="D39" s="4" t="s">
        <v>11</v>
      </c>
      <c r="E39" s="4">
        <v>18.9</v>
      </c>
      <c r="F39" s="9"/>
      <c r="G39" s="9">
        <v>12563.46</v>
      </c>
      <c r="H39" s="9">
        <v>61</v>
      </c>
      <c r="I39" s="10"/>
      <c r="K39" s="92"/>
      <c r="L39" t="s">
        <v>304</v>
      </c>
    </row>
    <row r="40" spans="1:12" s="1" customFormat="1" ht="12.75">
      <c r="A40" s="46">
        <v>158</v>
      </c>
      <c r="B40" s="16" t="s">
        <v>280</v>
      </c>
      <c r="C40" s="8" t="s">
        <v>258</v>
      </c>
      <c r="D40" s="4" t="s">
        <v>35</v>
      </c>
      <c r="E40" s="4">
        <v>218.6</v>
      </c>
      <c r="F40" s="9">
        <v>74501.9</v>
      </c>
      <c r="G40" s="9"/>
      <c r="H40" s="9">
        <v>212</v>
      </c>
      <c r="I40" s="10"/>
      <c r="K40" s="92"/>
      <c r="L40"/>
    </row>
    <row r="41" spans="1:12" s="1" customFormat="1" ht="12.75">
      <c r="A41" s="46">
        <v>159</v>
      </c>
      <c r="B41" s="16" t="s">
        <v>295</v>
      </c>
      <c r="C41" s="8" t="s">
        <v>65</v>
      </c>
      <c r="D41" s="4" t="s">
        <v>35</v>
      </c>
      <c r="E41" s="4">
        <v>340</v>
      </c>
      <c r="F41" s="9">
        <v>217954.26</v>
      </c>
      <c r="G41" s="9"/>
      <c r="H41" s="9">
        <v>1665</v>
      </c>
      <c r="I41" s="10" t="s">
        <v>296</v>
      </c>
      <c r="K41"/>
      <c r="L41"/>
    </row>
    <row r="42" spans="1:12" s="1" customFormat="1" ht="12.75">
      <c r="A42" s="35">
        <v>114</v>
      </c>
      <c r="B42" s="16" t="s">
        <v>257</v>
      </c>
      <c r="C42" s="8" t="s">
        <v>258</v>
      </c>
      <c r="D42" s="4" t="s">
        <v>35</v>
      </c>
      <c r="E42" s="4">
        <v>272</v>
      </c>
      <c r="F42" s="9">
        <v>123967.68</v>
      </c>
      <c r="G42" s="9"/>
      <c r="H42" s="9">
        <v>352</v>
      </c>
      <c r="I42" s="10"/>
      <c r="K42" s="93"/>
      <c r="L42" t="s">
        <v>305</v>
      </c>
    </row>
    <row r="43" spans="1:12" s="1" customFormat="1" ht="12.75">
      <c r="A43" s="11"/>
      <c r="B43" s="12" t="s">
        <v>16</v>
      </c>
      <c r="C43" s="16"/>
      <c r="D43" s="4"/>
      <c r="E43" s="4"/>
      <c r="F43" s="13">
        <f>SUM(F35:F42)</f>
        <v>756562.96</v>
      </c>
      <c r="G43" s="13">
        <f>SUM(G35:G42)</f>
        <v>22726.67</v>
      </c>
      <c r="H43" s="13">
        <f>SUM(H35:H42)</f>
        <v>3590</v>
      </c>
      <c r="I43" s="14">
        <f>F43+G43</f>
        <v>779289.63</v>
      </c>
      <c r="K43" s="93"/>
      <c r="L43"/>
    </row>
    <row r="44" spans="1:12" s="1" customFormat="1" ht="12.75">
      <c r="A44" s="11"/>
      <c r="B44" s="7" t="s">
        <v>27</v>
      </c>
      <c r="C44" s="16"/>
      <c r="D44" s="4"/>
      <c r="E44" s="4"/>
      <c r="F44" s="13"/>
      <c r="G44" s="13"/>
      <c r="H44" s="13"/>
      <c r="I44" s="14"/>
      <c r="K44"/>
      <c r="L44"/>
    </row>
    <row r="45" spans="1:12" s="1" customFormat="1" ht="25.5">
      <c r="A45" s="35">
        <v>19</v>
      </c>
      <c r="B45" s="8" t="s">
        <v>135</v>
      </c>
      <c r="C45" s="16" t="s">
        <v>26</v>
      </c>
      <c r="D45" s="4" t="s">
        <v>11</v>
      </c>
      <c r="E45" s="4">
        <v>24.99</v>
      </c>
      <c r="F45" s="13"/>
      <c r="G45" s="9">
        <v>17697.06</v>
      </c>
      <c r="H45" s="9">
        <v>87</v>
      </c>
      <c r="I45" s="14"/>
      <c r="K45" s="94"/>
      <c r="L45" t="s">
        <v>306</v>
      </c>
    </row>
    <row r="46" spans="1:12" s="1" customFormat="1" ht="25.5">
      <c r="A46" s="35">
        <v>20</v>
      </c>
      <c r="B46" s="16" t="s">
        <v>136</v>
      </c>
      <c r="C46" s="16" t="s">
        <v>26</v>
      </c>
      <c r="D46" s="4" t="s">
        <v>11</v>
      </c>
      <c r="E46" s="4">
        <v>56.2</v>
      </c>
      <c r="F46" s="9"/>
      <c r="G46" s="9">
        <v>30709.37</v>
      </c>
      <c r="H46" s="9">
        <v>147</v>
      </c>
      <c r="I46" s="10"/>
      <c r="K46" s="94"/>
      <c r="L46"/>
    </row>
    <row r="47" spans="1:12" s="1" customFormat="1" ht="12.75">
      <c r="A47" s="37">
        <v>40</v>
      </c>
      <c r="B47" s="16" t="s">
        <v>185</v>
      </c>
      <c r="C47" s="16" t="s">
        <v>61</v>
      </c>
      <c r="D47" s="4" t="s">
        <v>35</v>
      </c>
      <c r="E47" s="4">
        <v>30</v>
      </c>
      <c r="F47" s="9">
        <v>89098.24</v>
      </c>
      <c r="G47" s="9"/>
      <c r="H47" s="9">
        <v>207</v>
      </c>
      <c r="I47" s="6"/>
      <c r="K47"/>
      <c r="L47"/>
    </row>
    <row r="48" spans="1:12" s="1" customFormat="1" ht="25.5">
      <c r="A48" s="38">
        <v>40</v>
      </c>
      <c r="B48" s="8" t="s">
        <v>199</v>
      </c>
      <c r="C48" s="8" t="s">
        <v>200</v>
      </c>
      <c r="D48" s="4" t="s">
        <v>11</v>
      </c>
      <c r="E48" s="4" t="s">
        <v>201</v>
      </c>
      <c r="F48" s="9"/>
      <c r="G48" s="9">
        <v>23555.83</v>
      </c>
      <c r="H48" s="9">
        <v>113</v>
      </c>
      <c r="I48" s="14"/>
      <c r="K48" s="95"/>
      <c r="L48" t="s">
        <v>307</v>
      </c>
    </row>
    <row r="49" spans="1:12" s="1" customFormat="1" ht="25.5">
      <c r="A49" s="38">
        <v>42</v>
      </c>
      <c r="B49" s="8" t="s">
        <v>205</v>
      </c>
      <c r="C49" s="16" t="s">
        <v>206</v>
      </c>
      <c r="D49" s="4" t="s">
        <v>11</v>
      </c>
      <c r="E49" s="4">
        <v>155</v>
      </c>
      <c r="F49" s="9">
        <v>71117.63</v>
      </c>
      <c r="G49" s="9"/>
      <c r="H49" s="9">
        <v>245</v>
      </c>
      <c r="I49" s="6"/>
      <c r="K49" s="95"/>
      <c r="L49"/>
    </row>
    <row r="50" spans="1:12" s="1" customFormat="1" ht="25.5">
      <c r="A50" s="46">
        <v>63</v>
      </c>
      <c r="B50" s="16" t="s">
        <v>272</v>
      </c>
      <c r="C50" s="16" t="s">
        <v>26</v>
      </c>
      <c r="D50" s="4" t="s">
        <v>11</v>
      </c>
      <c r="E50" s="4">
        <v>33.7</v>
      </c>
      <c r="F50" s="9"/>
      <c r="G50" s="9">
        <v>22934.23</v>
      </c>
      <c r="H50" s="9">
        <v>103</v>
      </c>
      <c r="I50" s="10"/>
      <c r="K50"/>
      <c r="L50"/>
    </row>
    <row r="51" spans="1:12" s="1" customFormat="1" ht="12.75">
      <c r="A51" s="46">
        <v>66</v>
      </c>
      <c r="B51" s="16" t="s">
        <v>268</v>
      </c>
      <c r="C51" s="8" t="s">
        <v>12</v>
      </c>
      <c r="D51" s="4" t="s">
        <v>10</v>
      </c>
      <c r="E51" s="4">
        <v>1</v>
      </c>
      <c r="F51" s="9">
        <v>17312.77</v>
      </c>
      <c r="G51" s="9"/>
      <c r="H51" s="9">
        <v>100</v>
      </c>
      <c r="I51" s="14"/>
      <c r="K51" s="96"/>
      <c r="L51" t="s">
        <v>308</v>
      </c>
    </row>
    <row r="52" spans="1:12" s="1" customFormat="1" ht="12.75">
      <c r="A52" s="46">
        <v>65</v>
      </c>
      <c r="B52" s="16" t="s">
        <v>269</v>
      </c>
      <c r="C52" s="8" t="s">
        <v>12</v>
      </c>
      <c r="D52" s="4" t="s">
        <v>10</v>
      </c>
      <c r="E52" s="4">
        <v>2</v>
      </c>
      <c r="F52" s="9">
        <v>32153.82</v>
      </c>
      <c r="G52" s="9"/>
      <c r="H52" s="9">
        <v>181</v>
      </c>
      <c r="I52" s="14"/>
      <c r="K52" s="96"/>
      <c r="L52"/>
    </row>
    <row r="53" spans="1:12" s="1" customFormat="1" ht="25.5">
      <c r="A53" s="46">
        <v>62</v>
      </c>
      <c r="B53" s="16" t="s">
        <v>270</v>
      </c>
      <c r="C53" s="16" t="s">
        <v>26</v>
      </c>
      <c r="D53" s="4" t="s">
        <v>11</v>
      </c>
      <c r="E53" s="4">
        <v>27.3</v>
      </c>
      <c r="F53" s="13"/>
      <c r="G53" s="9">
        <v>21086.48</v>
      </c>
      <c r="H53" s="9">
        <v>84</v>
      </c>
      <c r="I53" s="14"/>
      <c r="K53"/>
      <c r="L53"/>
    </row>
    <row r="54" spans="1:12" s="1" customFormat="1" ht="25.5">
      <c r="A54" s="46">
        <v>64</v>
      </c>
      <c r="B54" s="16" t="s">
        <v>271</v>
      </c>
      <c r="C54" s="16" t="s">
        <v>26</v>
      </c>
      <c r="D54" s="4" t="s">
        <v>11</v>
      </c>
      <c r="E54" s="4">
        <v>24.7</v>
      </c>
      <c r="F54" s="13"/>
      <c r="G54" s="9">
        <v>15093.37</v>
      </c>
      <c r="H54" s="9">
        <v>51</v>
      </c>
      <c r="I54" s="14"/>
      <c r="K54" s="97"/>
      <c r="L54" t="s">
        <v>309</v>
      </c>
    </row>
    <row r="55" spans="1:12" s="1" customFormat="1" ht="12.75">
      <c r="A55" s="46" t="s">
        <v>214</v>
      </c>
      <c r="B55" s="16" t="s">
        <v>276</v>
      </c>
      <c r="C55" s="16" t="s">
        <v>258</v>
      </c>
      <c r="D55" s="4" t="s">
        <v>35</v>
      </c>
      <c r="E55" s="4">
        <v>237</v>
      </c>
      <c r="F55" s="9">
        <v>82830.73</v>
      </c>
      <c r="G55" s="9"/>
      <c r="H55" s="9">
        <v>247</v>
      </c>
      <c r="I55" s="10" t="s">
        <v>246</v>
      </c>
      <c r="K55" s="97"/>
      <c r="L55"/>
    </row>
    <row r="56" spans="1:12" s="1" customFormat="1" ht="12.75">
      <c r="A56" s="46" t="s">
        <v>281</v>
      </c>
      <c r="B56" s="16" t="s">
        <v>282</v>
      </c>
      <c r="C56" s="16" t="s">
        <v>258</v>
      </c>
      <c r="D56" s="4" t="s">
        <v>35</v>
      </c>
      <c r="E56" s="4">
        <v>102.5</v>
      </c>
      <c r="F56" s="9">
        <v>33497.47</v>
      </c>
      <c r="G56" s="9"/>
      <c r="H56" s="9">
        <v>97</v>
      </c>
      <c r="I56" s="10" t="s">
        <v>246</v>
      </c>
      <c r="K56"/>
      <c r="L56"/>
    </row>
    <row r="57" spans="1:12" s="1" customFormat="1" ht="12.75">
      <c r="A57" s="11"/>
      <c r="B57" s="12" t="s">
        <v>28</v>
      </c>
      <c r="C57" s="16"/>
      <c r="D57" s="4"/>
      <c r="E57" s="4"/>
      <c r="F57" s="13">
        <f>SUM(F45:F56)</f>
        <v>326010.66000000003</v>
      </c>
      <c r="G57" s="13">
        <f>SUM(G45:G56)</f>
        <v>131076.34</v>
      </c>
      <c r="H57" s="13">
        <f>SUM(H45:H56)</f>
        <v>1662</v>
      </c>
      <c r="I57" s="14">
        <f>F57+G57</f>
        <v>457087</v>
      </c>
      <c r="K57" s="98"/>
      <c r="L57" t="s">
        <v>310</v>
      </c>
    </row>
    <row r="58" spans="1:12" s="1" customFormat="1" ht="12.75">
      <c r="A58" s="11"/>
      <c r="B58" s="7" t="s">
        <v>74</v>
      </c>
      <c r="C58" s="16"/>
      <c r="D58" s="4"/>
      <c r="E58" s="4"/>
      <c r="F58" s="13"/>
      <c r="G58" s="13"/>
      <c r="H58" s="13"/>
      <c r="I58" s="14"/>
      <c r="K58" s="98"/>
      <c r="L58"/>
    </row>
    <row r="59" spans="1:12" s="1" customFormat="1" ht="25.5">
      <c r="A59" s="37">
        <v>1</v>
      </c>
      <c r="B59" s="16" t="s">
        <v>160</v>
      </c>
      <c r="C59" s="16" t="s">
        <v>191</v>
      </c>
      <c r="D59" s="4"/>
      <c r="E59" s="4"/>
      <c r="F59" s="13"/>
      <c r="G59" s="9">
        <v>16027.75</v>
      </c>
      <c r="H59" s="9">
        <v>18</v>
      </c>
      <c r="I59" s="14"/>
      <c r="K59"/>
      <c r="L59"/>
    </row>
    <row r="60" spans="1:12" s="1" customFormat="1" ht="25.5">
      <c r="A60" s="35">
        <v>10</v>
      </c>
      <c r="B60" s="16" t="s">
        <v>139</v>
      </c>
      <c r="C60" s="16" t="s">
        <v>26</v>
      </c>
      <c r="D60" s="4" t="s">
        <v>11</v>
      </c>
      <c r="E60" s="4">
        <v>22.4</v>
      </c>
      <c r="F60" s="13"/>
      <c r="G60" s="9">
        <v>15257.58</v>
      </c>
      <c r="H60" s="9">
        <v>75</v>
      </c>
      <c r="I60" s="14"/>
      <c r="K60" s="99"/>
      <c r="L60" t="s">
        <v>311</v>
      </c>
    </row>
    <row r="61" spans="1:12" s="1" customFormat="1" ht="25.5">
      <c r="A61" s="35">
        <v>11</v>
      </c>
      <c r="B61" s="16" t="s">
        <v>138</v>
      </c>
      <c r="C61" s="16" t="s">
        <v>26</v>
      </c>
      <c r="D61" s="4" t="s">
        <v>11</v>
      </c>
      <c r="E61" s="4">
        <v>13.6</v>
      </c>
      <c r="F61" s="13"/>
      <c r="G61" s="9">
        <v>10416.36</v>
      </c>
      <c r="H61" s="9">
        <v>51</v>
      </c>
      <c r="I61" s="14"/>
      <c r="K61" s="99"/>
      <c r="L61"/>
    </row>
    <row r="62" spans="1:12" s="1" customFormat="1" ht="25.5">
      <c r="A62" s="35">
        <v>12</v>
      </c>
      <c r="B62" s="16" t="s">
        <v>138</v>
      </c>
      <c r="C62" s="16" t="s">
        <v>26</v>
      </c>
      <c r="D62" s="4" t="s">
        <v>11</v>
      </c>
      <c r="E62" s="4">
        <v>21.4</v>
      </c>
      <c r="F62" s="13"/>
      <c r="G62" s="9">
        <v>15464.27</v>
      </c>
      <c r="H62" s="9">
        <v>73</v>
      </c>
      <c r="I62" s="14"/>
      <c r="K62"/>
      <c r="L62"/>
    </row>
    <row r="63" spans="1:12" s="1" customFormat="1" ht="25.5">
      <c r="A63" s="35">
        <v>13</v>
      </c>
      <c r="B63" s="16" t="s">
        <v>138</v>
      </c>
      <c r="C63" s="16" t="s">
        <v>26</v>
      </c>
      <c r="D63" s="4" t="s">
        <v>11</v>
      </c>
      <c r="E63" s="4">
        <v>35.8</v>
      </c>
      <c r="F63" s="13"/>
      <c r="G63" s="9">
        <v>27453.77</v>
      </c>
      <c r="H63" s="9">
        <v>126</v>
      </c>
      <c r="I63" s="14"/>
      <c r="K63" s="100"/>
      <c r="L63" t="s">
        <v>312</v>
      </c>
    </row>
    <row r="64" spans="1:12" s="1" customFormat="1" ht="12.75">
      <c r="A64" s="11"/>
      <c r="B64" s="12" t="s">
        <v>76</v>
      </c>
      <c r="C64" s="16"/>
      <c r="D64" s="4"/>
      <c r="E64" s="4"/>
      <c r="F64" s="13">
        <f>SUM(F59:F63)</f>
        <v>0</v>
      </c>
      <c r="G64" s="13">
        <f>SUM(G59:G63)</f>
        <v>84619.73000000001</v>
      </c>
      <c r="H64" s="13">
        <f>SUM(H59:H63)</f>
        <v>343</v>
      </c>
      <c r="I64" s="14">
        <f>F64+G64</f>
        <v>84619.73000000001</v>
      </c>
      <c r="K64" s="100"/>
      <c r="L64"/>
    </row>
    <row r="65" spans="1:12" s="1" customFormat="1" ht="12.75">
      <c r="A65" s="11"/>
      <c r="B65" s="17" t="s">
        <v>17</v>
      </c>
      <c r="C65" s="4"/>
      <c r="D65" s="4"/>
      <c r="E65" s="4"/>
      <c r="F65" s="18">
        <f>F64+F57+F43</f>
        <v>1082573.62</v>
      </c>
      <c r="G65" s="18">
        <f>G64+G57+G43</f>
        <v>238422.74</v>
      </c>
      <c r="H65" s="18">
        <f>H64+H57+H43</f>
        <v>5595</v>
      </c>
      <c r="I65" s="19">
        <f>F65+G65</f>
        <v>1320996.36</v>
      </c>
      <c r="K65"/>
      <c r="L65"/>
    </row>
    <row r="66" spans="1:12" ht="12.75">
      <c r="A66" s="11"/>
      <c r="B66" s="4"/>
      <c r="C66" s="5" t="s">
        <v>18</v>
      </c>
      <c r="D66" s="4"/>
      <c r="E66" s="4"/>
      <c r="F66" s="4"/>
      <c r="G66" s="4"/>
      <c r="H66" s="4"/>
      <c r="I66" s="20"/>
      <c r="K66" s="101"/>
      <c r="L66" t="s">
        <v>313</v>
      </c>
    </row>
    <row r="67" spans="1:11" ht="12.75">
      <c r="A67" s="11"/>
      <c r="B67" s="7" t="s">
        <v>19</v>
      </c>
      <c r="C67" s="4"/>
      <c r="D67" s="4"/>
      <c r="E67" s="4"/>
      <c r="F67" s="4"/>
      <c r="G67" s="4"/>
      <c r="H67" s="4"/>
      <c r="I67" s="20"/>
      <c r="K67" s="101"/>
    </row>
    <row r="68" spans="1:9" ht="25.5">
      <c r="A68" s="35" t="s">
        <v>140</v>
      </c>
      <c r="B68" s="16" t="s">
        <v>141</v>
      </c>
      <c r="C68" s="21" t="s">
        <v>65</v>
      </c>
      <c r="D68" s="4" t="s">
        <v>35</v>
      </c>
      <c r="E68" s="4">
        <v>322</v>
      </c>
      <c r="F68" s="9">
        <v>210410.58</v>
      </c>
      <c r="G68" s="9"/>
      <c r="H68" s="9">
        <v>400</v>
      </c>
      <c r="I68" s="88" t="s">
        <v>194</v>
      </c>
    </row>
    <row r="69" spans="1:12" ht="12.75">
      <c r="A69" s="35">
        <v>5</v>
      </c>
      <c r="B69" s="16" t="s">
        <v>142</v>
      </c>
      <c r="C69" s="21" t="s">
        <v>143</v>
      </c>
      <c r="D69" s="4" t="s">
        <v>86</v>
      </c>
      <c r="E69" s="4">
        <v>0.36</v>
      </c>
      <c r="F69" s="9">
        <v>21275.55</v>
      </c>
      <c r="G69" s="9"/>
      <c r="H69" s="9">
        <v>34</v>
      </c>
      <c r="I69" s="43"/>
      <c r="K69" s="102"/>
      <c r="L69" t="s">
        <v>314</v>
      </c>
    </row>
    <row r="70" spans="1:11" ht="30" customHeight="1">
      <c r="A70" s="35">
        <v>4</v>
      </c>
      <c r="B70" s="16" t="s">
        <v>188</v>
      </c>
      <c r="C70" s="8" t="s">
        <v>12</v>
      </c>
      <c r="D70" s="4" t="s">
        <v>10</v>
      </c>
      <c r="E70" s="4">
        <v>1</v>
      </c>
      <c r="F70" s="9">
        <v>26435.56</v>
      </c>
      <c r="G70" s="9"/>
      <c r="H70" s="9">
        <v>109</v>
      </c>
      <c r="I70" s="20"/>
      <c r="K70" s="102"/>
    </row>
    <row r="71" spans="1:12" s="1" customFormat="1" ht="12.75">
      <c r="A71" s="37">
        <v>37</v>
      </c>
      <c r="B71" s="16" t="s">
        <v>162</v>
      </c>
      <c r="C71" s="8" t="s">
        <v>12</v>
      </c>
      <c r="D71" s="4" t="s">
        <v>10</v>
      </c>
      <c r="E71" s="4">
        <v>1</v>
      </c>
      <c r="F71" s="9">
        <v>27401.03</v>
      </c>
      <c r="G71" s="9"/>
      <c r="H71" s="9">
        <v>113</v>
      </c>
      <c r="I71" s="6"/>
      <c r="K71"/>
      <c r="L71"/>
    </row>
    <row r="72" spans="1:12" s="1" customFormat="1" ht="12.75">
      <c r="A72" s="37">
        <v>36</v>
      </c>
      <c r="B72" s="16" t="s">
        <v>163</v>
      </c>
      <c r="C72" s="8" t="s">
        <v>12</v>
      </c>
      <c r="D72" s="4" t="s">
        <v>10</v>
      </c>
      <c r="E72" s="4">
        <v>1</v>
      </c>
      <c r="F72" s="9">
        <v>26790.73</v>
      </c>
      <c r="G72" s="9"/>
      <c r="H72" s="9">
        <v>118</v>
      </c>
      <c r="I72" s="19"/>
      <c r="K72" s="103"/>
      <c r="L72" t="s">
        <v>315</v>
      </c>
    </row>
    <row r="73" spans="1:12" s="1" customFormat="1" ht="12.75">
      <c r="A73" s="37">
        <v>35</v>
      </c>
      <c r="B73" s="16" t="s">
        <v>164</v>
      </c>
      <c r="C73" s="8" t="s">
        <v>12</v>
      </c>
      <c r="D73" s="4" t="s">
        <v>10</v>
      </c>
      <c r="E73" s="4">
        <v>1</v>
      </c>
      <c r="F73" s="9">
        <v>26584.6</v>
      </c>
      <c r="G73" s="9"/>
      <c r="H73" s="9">
        <v>114</v>
      </c>
      <c r="I73" s="19"/>
      <c r="K73" s="103"/>
      <c r="L73"/>
    </row>
    <row r="74" spans="1:12" s="1" customFormat="1" ht="12.75">
      <c r="A74" s="37">
        <v>38</v>
      </c>
      <c r="B74" s="16" t="s">
        <v>165</v>
      </c>
      <c r="C74" s="8" t="s">
        <v>12</v>
      </c>
      <c r="D74" s="4" t="s">
        <v>10</v>
      </c>
      <c r="E74" s="4">
        <v>1</v>
      </c>
      <c r="F74" s="9">
        <v>27635.78</v>
      </c>
      <c r="G74" s="9"/>
      <c r="H74" s="9">
        <v>122</v>
      </c>
      <c r="I74" s="19"/>
      <c r="K74"/>
      <c r="L74"/>
    </row>
    <row r="75" spans="1:12" s="1" customFormat="1" ht="25.5" customHeight="1">
      <c r="A75" s="38" t="s">
        <v>214</v>
      </c>
      <c r="B75" s="16" t="s">
        <v>222</v>
      </c>
      <c r="C75" s="8" t="s">
        <v>223</v>
      </c>
      <c r="D75" s="4" t="s">
        <v>11</v>
      </c>
      <c r="E75" s="4">
        <v>94</v>
      </c>
      <c r="F75" s="9">
        <v>84154.32</v>
      </c>
      <c r="G75" s="9"/>
      <c r="H75" s="9">
        <v>143</v>
      </c>
      <c r="I75" s="50" t="s">
        <v>217</v>
      </c>
      <c r="K75"/>
      <c r="L75"/>
    </row>
    <row r="76" spans="1:9" s="1" customFormat="1" ht="29.25" customHeight="1">
      <c r="A76" s="38" t="s">
        <v>214</v>
      </c>
      <c r="B76" s="16" t="s">
        <v>224</v>
      </c>
      <c r="C76" s="8" t="s">
        <v>225</v>
      </c>
      <c r="D76" s="4" t="s">
        <v>11</v>
      </c>
      <c r="E76" s="4">
        <v>7</v>
      </c>
      <c r="F76" s="9">
        <v>21493.94</v>
      </c>
      <c r="G76" s="9"/>
      <c r="H76" s="9">
        <v>26</v>
      </c>
      <c r="I76" s="50" t="s">
        <v>217</v>
      </c>
    </row>
    <row r="77" spans="1:9" ht="25.5">
      <c r="A77" s="46">
        <v>108</v>
      </c>
      <c r="B77" s="16" t="s">
        <v>297</v>
      </c>
      <c r="C77" s="21" t="s">
        <v>277</v>
      </c>
      <c r="D77" s="4" t="s">
        <v>11</v>
      </c>
      <c r="E77" s="4">
        <v>258.4</v>
      </c>
      <c r="F77" s="9"/>
      <c r="G77" s="9">
        <v>237320.79</v>
      </c>
      <c r="H77" s="9">
        <v>956</v>
      </c>
      <c r="I77" s="43"/>
    </row>
    <row r="78" spans="1:12" ht="12.75">
      <c r="A78" s="22"/>
      <c r="B78" s="23" t="s">
        <v>20</v>
      </c>
      <c r="C78" s="24"/>
      <c r="D78" s="24"/>
      <c r="E78" s="24"/>
      <c r="F78" s="25">
        <f>SUM(F68:F77)</f>
        <v>472182.08999999997</v>
      </c>
      <c r="G78" s="25">
        <f>SUM(G68:G77)</f>
        <v>237320.79</v>
      </c>
      <c r="H78" s="25">
        <f>SUM(H68:H77)</f>
        <v>2135</v>
      </c>
      <c r="I78" s="14">
        <f>F78+G78</f>
        <v>709502.88</v>
      </c>
      <c r="K78" s="92"/>
      <c r="L78" t="s">
        <v>304</v>
      </c>
    </row>
    <row r="79" spans="1:11" ht="12.75">
      <c r="A79" s="11"/>
      <c r="B79" s="7" t="s">
        <v>62</v>
      </c>
      <c r="C79" s="4"/>
      <c r="D79" s="4"/>
      <c r="E79" s="4"/>
      <c r="F79" s="4"/>
      <c r="G79" s="4"/>
      <c r="H79" s="4"/>
      <c r="I79" s="20"/>
      <c r="K79" s="92"/>
    </row>
    <row r="80" spans="1:12" s="1" customFormat="1" ht="12.75">
      <c r="A80" s="37">
        <v>34</v>
      </c>
      <c r="B80" s="12" t="s">
        <v>166</v>
      </c>
      <c r="C80" s="8" t="s">
        <v>143</v>
      </c>
      <c r="D80" s="4"/>
      <c r="E80" s="4"/>
      <c r="F80" s="9">
        <v>71526.55</v>
      </c>
      <c r="G80" s="9"/>
      <c r="H80" s="9">
        <v>180</v>
      </c>
      <c r="I80" s="19"/>
      <c r="K80"/>
      <c r="L80"/>
    </row>
    <row r="81" spans="1:12" ht="12.75">
      <c r="A81" s="22"/>
      <c r="B81" s="21"/>
      <c r="C81" s="8"/>
      <c r="D81" s="4"/>
      <c r="E81" s="4"/>
      <c r="F81" s="27"/>
      <c r="G81" s="27"/>
      <c r="H81" s="27"/>
      <c r="I81" s="14"/>
      <c r="K81" s="93"/>
      <c r="L81" t="s">
        <v>305</v>
      </c>
    </row>
    <row r="82" spans="1:11" ht="12.75">
      <c r="A82" s="22"/>
      <c r="B82" s="23" t="s">
        <v>63</v>
      </c>
      <c r="C82" s="24"/>
      <c r="D82" s="24"/>
      <c r="E82" s="24"/>
      <c r="F82" s="25">
        <f>SUM(F80:F81)</f>
        <v>71526.55</v>
      </c>
      <c r="G82" s="25">
        <f>SUM(G80:G81)</f>
        <v>0</v>
      </c>
      <c r="H82" s="25">
        <f>SUM(H80:H81)</f>
        <v>180</v>
      </c>
      <c r="I82" s="14">
        <f>F82+G82</f>
        <v>71526.55</v>
      </c>
      <c r="K82" s="93"/>
    </row>
    <row r="83" spans="1:9" ht="12.75">
      <c r="A83" s="22"/>
      <c r="B83" s="26" t="s">
        <v>77</v>
      </c>
      <c r="C83" s="24"/>
      <c r="D83" s="24"/>
      <c r="E83" s="24"/>
      <c r="F83" s="25"/>
      <c r="G83" s="25"/>
      <c r="H83" s="25"/>
      <c r="I83" s="14"/>
    </row>
    <row r="84" spans="1:12" ht="12.75">
      <c r="A84" s="36">
        <v>1</v>
      </c>
      <c r="B84" s="21" t="s">
        <v>144</v>
      </c>
      <c r="C84" s="8" t="s">
        <v>61</v>
      </c>
      <c r="D84" s="4" t="s">
        <v>35</v>
      </c>
      <c r="E84" s="24">
        <v>29.6</v>
      </c>
      <c r="F84" s="27">
        <v>25937.54</v>
      </c>
      <c r="G84" s="25"/>
      <c r="H84" s="27">
        <v>47</v>
      </c>
      <c r="I84" s="14"/>
      <c r="K84" s="94"/>
      <c r="L84" t="s">
        <v>306</v>
      </c>
    </row>
    <row r="85" spans="1:12" s="1" customFormat="1" ht="13.5" customHeight="1">
      <c r="A85" s="38">
        <v>66</v>
      </c>
      <c r="B85" s="16" t="s">
        <v>221</v>
      </c>
      <c r="C85" s="8" t="s">
        <v>12</v>
      </c>
      <c r="D85" s="4" t="s">
        <v>10</v>
      </c>
      <c r="E85" s="4">
        <v>2</v>
      </c>
      <c r="F85" s="9">
        <v>23558.02</v>
      </c>
      <c r="G85" s="9"/>
      <c r="H85" s="9">
        <v>137</v>
      </c>
      <c r="I85" s="19"/>
      <c r="K85" s="94"/>
      <c r="L85"/>
    </row>
    <row r="86" spans="1:12" s="1" customFormat="1" ht="12.75">
      <c r="A86" s="11"/>
      <c r="B86" s="12" t="s">
        <v>78</v>
      </c>
      <c r="C86" s="16"/>
      <c r="D86" s="4"/>
      <c r="E86" s="4"/>
      <c r="F86" s="13">
        <f>SUM(F84:F85)</f>
        <v>49495.56</v>
      </c>
      <c r="G86" s="13">
        <f>SUM(G84:G85)</f>
        <v>0</v>
      </c>
      <c r="H86" s="13">
        <f>SUM(H84:H85)</f>
        <v>184</v>
      </c>
      <c r="I86" s="14">
        <f>F86+G86</f>
        <v>49495.56</v>
      </c>
      <c r="K86"/>
      <c r="L86"/>
    </row>
    <row r="87" spans="1:12" ht="12.75">
      <c r="A87" s="11"/>
      <c r="B87" s="17" t="s">
        <v>21</v>
      </c>
      <c r="C87" s="4"/>
      <c r="D87" s="4"/>
      <c r="E87" s="4"/>
      <c r="F87" s="18">
        <f>F86+F82+F78</f>
        <v>593204.2</v>
      </c>
      <c r="G87" s="18">
        <f>G86+G82+G78</f>
        <v>237320.79</v>
      </c>
      <c r="H87" s="18">
        <f>H86+H82+H78</f>
        <v>2499</v>
      </c>
      <c r="I87" s="19">
        <f>F87+G87</f>
        <v>830524.99</v>
      </c>
      <c r="K87" s="95"/>
      <c r="L87" t="s">
        <v>307</v>
      </c>
    </row>
    <row r="88" spans="1:11" ht="12.75">
      <c r="A88" s="11"/>
      <c r="B88" s="17"/>
      <c r="C88" s="5" t="s">
        <v>45</v>
      </c>
      <c r="D88" s="4"/>
      <c r="E88" s="4"/>
      <c r="F88" s="18"/>
      <c r="G88" s="18"/>
      <c r="H88" s="18"/>
      <c r="I88" s="19"/>
      <c r="K88" s="95"/>
    </row>
    <row r="89" spans="1:9" ht="12.75">
      <c r="A89" s="11"/>
      <c r="B89" s="7" t="s">
        <v>46</v>
      </c>
      <c r="C89" s="4"/>
      <c r="D89" s="4"/>
      <c r="E89" s="4"/>
      <c r="F89" s="18"/>
      <c r="G89" s="18"/>
      <c r="H89" s="18"/>
      <c r="I89" s="19"/>
    </row>
    <row r="90" spans="1:12" ht="25.5">
      <c r="A90" s="35" t="s">
        <v>145</v>
      </c>
      <c r="B90" s="8" t="s">
        <v>87</v>
      </c>
      <c r="C90" s="8" t="s">
        <v>12</v>
      </c>
      <c r="D90" s="4" t="s">
        <v>10</v>
      </c>
      <c r="E90" s="4">
        <v>2</v>
      </c>
      <c r="F90" s="9">
        <v>33216.89</v>
      </c>
      <c r="G90" s="18"/>
      <c r="H90" s="9">
        <v>196</v>
      </c>
      <c r="I90" s="41"/>
      <c r="K90" s="96"/>
      <c r="L90" t="s">
        <v>308</v>
      </c>
    </row>
    <row r="91" spans="1:11" ht="12.75">
      <c r="A91" s="35">
        <v>4</v>
      </c>
      <c r="B91" s="8" t="s">
        <v>148</v>
      </c>
      <c r="C91" s="8" t="s">
        <v>149</v>
      </c>
      <c r="D91" s="4" t="s">
        <v>35</v>
      </c>
      <c r="E91" s="4">
        <v>48</v>
      </c>
      <c r="F91" s="9">
        <v>21246.29</v>
      </c>
      <c r="G91" s="18"/>
      <c r="H91" s="9">
        <v>48</v>
      </c>
      <c r="I91" s="41"/>
      <c r="K91" s="96"/>
    </row>
    <row r="92" spans="1:9" ht="25.5">
      <c r="A92" s="35" t="s">
        <v>146</v>
      </c>
      <c r="B92" s="8" t="s">
        <v>147</v>
      </c>
      <c r="C92" s="8" t="s">
        <v>12</v>
      </c>
      <c r="D92" s="4" t="s">
        <v>10</v>
      </c>
      <c r="E92" s="4">
        <v>2</v>
      </c>
      <c r="F92" s="9">
        <v>68995.23</v>
      </c>
      <c r="G92" s="9"/>
      <c r="H92" s="9">
        <v>397</v>
      </c>
      <c r="I92" s="41"/>
    </row>
    <row r="93" spans="1:12" s="1" customFormat="1" ht="27.75" customHeight="1">
      <c r="A93" s="37">
        <v>23</v>
      </c>
      <c r="B93" s="16" t="s">
        <v>168</v>
      </c>
      <c r="C93" s="16" t="s">
        <v>26</v>
      </c>
      <c r="D93" s="4" t="s">
        <v>11</v>
      </c>
      <c r="E93" s="4">
        <v>126.3</v>
      </c>
      <c r="F93" s="13"/>
      <c r="G93" s="9">
        <v>76909.03</v>
      </c>
      <c r="H93" s="9">
        <v>263</v>
      </c>
      <c r="I93" s="14"/>
      <c r="K93" s="97"/>
      <c r="L93" t="s">
        <v>309</v>
      </c>
    </row>
    <row r="94" spans="1:12" s="1" customFormat="1" ht="12.75">
      <c r="A94" s="37" t="s">
        <v>192</v>
      </c>
      <c r="B94" s="16" t="s">
        <v>169</v>
      </c>
      <c r="C94" s="8" t="s">
        <v>12</v>
      </c>
      <c r="D94" s="4" t="s">
        <v>10</v>
      </c>
      <c r="E94" s="4">
        <v>3</v>
      </c>
      <c r="F94" s="9">
        <v>60259.19</v>
      </c>
      <c r="G94" s="9"/>
      <c r="H94" s="9">
        <v>325</v>
      </c>
      <c r="I94" s="14"/>
      <c r="K94" s="97"/>
      <c r="L94"/>
    </row>
    <row r="95" spans="1:9" ht="12.75">
      <c r="A95" s="46">
        <v>69</v>
      </c>
      <c r="B95" s="16" t="s">
        <v>240</v>
      </c>
      <c r="C95" s="16" t="s">
        <v>238</v>
      </c>
      <c r="D95" s="4" t="s">
        <v>11</v>
      </c>
      <c r="E95" s="10">
        <v>88</v>
      </c>
      <c r="F95" s="44"/>
      <c r="G95" s="44">
        <v>35633.18</v>
      </c>
      <c r="H95" s="44">
        <v>135</v>
      </c>
      <c r="I95" s="41"/>
    </row>
    <row r="96" spans="1:12" ht="12.75">
      <c r="A96" s="46">
        <v>70</v>
      </c>
      <c r="B96" s="16" t="s">
        <v>241</v>
      </c>
      <c r="C96" s="16" t="s">
        <v>242</v>
      </c>
      <c r="D96" s="4" t="s">
        <v>11</v>
      </c>
      <c r="E96" s="10">
        <v>10</v>
      </c>
      <c r="F96" s="44">
        <v>59486.84</v>
      </c>
      <c r="G96" s="44"/>
      <c r="H96" s="44">
        <v>53</v>
      </c>
      <c r="I96" s="41"/>
      <c r="K96" s="98"/>
      <c r="L96" t="s">
        <v>310</v>
      </c>
    </row>
    <row r="97" spans="1:11" ht="12.75">
      <c r="A97" s="46">
        <v>71</v>
      </c>
      <c r="B97" s="16" t="s">
        <v>245</v>
      </c>
      <c r="C97" s="8" t="s">
        <v>12</v>
      </c>
      <c r="D97" s="4" t="s">
        <v>10</v>
      </c>
      <c r="E97" s="10">
        <v>2</v>
      </c>
      <c r="F97" s="44">
        <v>51566.18</v>
      </c>
      <c r="G97" s="44"/>
      <c r="H97" s="44">
        <v>255</v>
      </c>
      <c r="I97" s="41"/>
      <c r="K97" s="98"/>
    </row>
    <row r="98" spans="1:9" ht="12.75">
      <c r="A98" s="11"/>
      <c r="B98" s="12" t="s">
        <v>47</v>
      </c>
      <c r="C98" s="4"/>
      <c r="D98" s="4"/>
      <c r="E98" s="4"/>
      <c r="F98" s="13">
        <f>SUM(F90:F97)</f>
        <v>294770.62</v>
      </c>
      <c r="G98" s="13">
        <f>SUM(G90:G97)</f>
        <v>112542.20999999999</v>
      </c>
      <c r="H98" s="13">
        <f>SUM(H90:H97)</f>
        <v>1672</v>
      </c>
      <c r="I98" s="14">
        <f>F98+G98</f>
        <v>407312.82999999996</v>
      </c>
    </row>
    <row r="99" spans="1:12" ht="12.75">
      <c r="A99" s="11"/>
      <c r="B99" s="7" t="s">
        <v>50</v>
      </c>
      <c r="C99" s="4"/>
      <c r="D99" s="4"/>
      <c r="E99" s="4"/>
      <c r="F99" s="18"/>
      <c r="G99" s="18"/>
      <c r="H99" s="18"/>
      <c r="I99" s="19"/>
      <c r="K99" s="99"/>
      <c r="L99" t="s">
        <v>311</v>
      </c>
    </row>
    <row r="100" spans="1:11" ht="12" customHeight="1">
      <c r="A100" s="35" t="s">
        <v>150</v>
      </c>
      <c r="B100" s="16" t="s">
        <v>151</v>
      </c>
      <c r="C100" s="16" t="s">
        <v>152</v>
      </c>
      <c r="D100" s="4" t="s">
        <v>11</v>
      </c>
      <c r="E100" s="10">
        <v>53</v>
      </c>
      <c r="F100" s="44">
        <v>45131.24</v>
      </c>
      <c r="G100" s="2"/>
      <c r="H100" s="44">
        <v>147</v>
      </c>
      <c r="I100" s="41"/>
      <c r="K100" s="99"/>
    </row>
    <row r="101" spans="1:12" s="1" customFormat="1" ht="25.5">
      <c r="A101" s="37" t="s">
        <v>170</v>
      </c>
      <c r="B101" s="16" t="s">
        <v>171</v>
      </c>
      <c r="C101" s="8" t="s">
        <v>172</v>
      </c>
      <c r="D101" s="4" t="s">
        <v>11</v>
      </c>
      <c r="E101" s="4">
        <v>120</v>
      </c>
      <c r="F101" s="13"/>
      <c r="G101" s="9">
        <v>72494.11</v>
      </c>
      <c r="H101" s="9">
        <v>230</v>
      </c>
      <c r="I101" s="14"/>
      <c r="K101"/>
      <c r="L101"/>
    </row>
    <row r="102" spans="1:12" s="1" customFormat="1" ht="25.5" customHeight="1">
      <c r="A102" s="38" t="s">
        <v>214</v>
      </c>
      <c r="B102" s="8" t="s">
        <v>218</v>
      </c>
      <c r="C102" s="4" t="s">
        <v>219</v>
      </c>
      <c r="D102" s="4" t="s">
        <v>11</v>
      </c>
      <c r="E102" s="4">
        <v>127</v>
      </c>
      <c r="F102" s="9">
        <v>246508.15</v>
      </c>
      <c r="G102" s="9"/>
      <c r="H102" s="9">
        <v>268</v>
      </c>
      <c r="I102" s="50" t="s">
        <v>217</v>
      </c>
      <c r="K102" s="100"/>
      <c r="L102" t="s">
        <v>312</v>
      </c>
    </row>
    <row r="103" spans="1:11" ht="12.75">
      <c r="A103" s="46" t="s">
        <v>214</v>
      </c>
      <c r="B103" s="16" t="s">
        <v>243</v>
      </c>
      <c r="C103" s="8" t="s">
        <v>34</v>
      </c>
      <c r="D103" s="4" t="s">
        <v>35</v>
      </c>
      <c r="E103" s="4">
        <v>922</v>
      </c>
      <c r="F103" s="9">
        <v>466336.12</v>
      </c>
      <c r="G103" s="9"/>
      <c r="H103" s="9">
        <v>796</v>
      </c>
      <c r="I103" s="6" t="s">
        <v>291</v>
      </c>
      <c r="K103" s="100"/>
    </row>
    <row r="104" spans="1:9" ht="25.5">
      <c r="A104" s="46">
        <v>41</v>
      </c>
      <c r="B104" s="16" t="s">
        <v>278</v>
      </c>
      <c r="C104" s="8" t="s">
        <v>279</v>
      </c>
      <c r="D104" s="4" t="s">
        <v>11</v>
      </c>
      <c r="E104" s="4">
        <v>78</v>
      </c>
      <c r="F104" s="13"/>
      <c r="G104" s="9">
        <v>64622.19</v>
      </c>
      <c r="H104" s="9">
        <v>201</v>
      </c>
      <c r="I104" s="14"/>
    </row>
    <row r="105" spans="1:12" ht="12.75">
      <c r="A105" s="46" t="s">
        <v>214</v>
      </c>
      <c r="B105" s="16" t="s">
        <v>283</v>
      </c>
      <c r="C105" s="8" t="s">
        <v>12</v>
      </c>
      <c r="D105" s="4" t="s">
        <v>10</v>
      </c>
      <c r="E105" s="4">
        <v>4</v>
      </c>
      <c r="F105" s="9">
        <v>190338.64</v>
      </c>
      <c r="G105" s="9"/>
      <c r="H105" s="9">
        <v>868</v>
      </c>
      <c r="I105" s="10" t="s">
        <v>246</v>
      </c>
      <c r="K105" s="101"/>
      <c r="L105" t="s">
        <v>313</v>
      </c>
    </row>
    <row r="106" spans="1:11" ht="12.75">
      <c r="A106" s="11"/>
      <c r="B106" s="12" t="s">
        <v>51</v>
      </c>
      <c r="C106" s="4"/>
      <c r="D106" s="4"/>
      <c r="E106" s="4"/>
      <c r="F106" s="13">
        <f>SUM(F100:F105)</f>
        <v>948314.15</v>
      </c>
      <c r="G106" s="13">
        <f>SUM(G100:G105)</f>
        <v>137116.3</v>
      </c>
      <c r="H106" s="13">
        <f>SUM(H100:H105)</f>
        <v>2510</v>
      </c>
      <c r="I106" s="14">
        <f>F106+G106</f>
        <v>1085430.45</v>
      </c>
      <c r="K106" s="101"/>
    </row>
    <row r="107" spans="1:9" ht="12.75">
      <c r="A107" s="11"/>
      <c r="B107" s="7" t="s">
        <v>68</v>
      </c>
      <c r="C107" s="5"/>
      <c r="D107" s="4"/>
      <c r="E107" s="4"/>
      <c r="F107" s="18"/>
      <c r="G107" s="18"/>
      <c r="H107" s="18"/>
      <c r="I107" s="19"/>
    </row>
    <row r="108" spans="1:12" ht="12.75">
      <c r="A108" s="35">
        <v>2</v>
      </c>
      <c r="B108" s="16" t="s">
        <v>154</v>
      </c>
      <c r="C108" s="8" t="s">
        <v>149</v>
      </c>
      <c r="D108" s="4" t="s">
        <v>86</v>
      </c>
      <c r="E108" s="4">
        <v>4.025</v>
      </c>
      <c r="F108" s="9">
        <v>67061.29</v>
      </c>
      <c r="G108" s="79"/>
      <c r="H108" s="9">
        <v>100</v>
      </c>
      <c r="I108" s="14"/>
      <c r="K108" s="102"/>
      <c r="L108" t="s">
        <v>314</v>
      </c>
    </row>
    <row r="109" spans="1:11" ht="12.75">
      <c r="A109" s="46" t="s">
        <v>214</v>
      </c>
      <c r="B109" s="16" t="s">
        <v>284</v>
      </c>
      <c r="C109" s="8" t="s">
        <v>34</v>
      </c>
      <c r="D109" s="4" t="s">
        <v>35</v>
      </c>
      <c r="E109" s="4">
        <v>576</v>
      </c>
      <c r="F109" s="9">
        <v>425722.78</v>
      </c>
      <c r="G109" s="9"/>
      <c r="H109" s="9">
        <v>1065</v>
      </c>
      <c r="I109" s="6" t="s">
        <v>291</v>
      </c>
      <c r="K109" s="102"/>
    </row>
    <row r="110" spans="1:9" ht="25.5">
      <c r="A110" s="46" t="s">
        <v>214</v>
      </c>
      <c r="B110" s="16" t="s">
        <v>285</v>
      </c>
      <c r="C110" s="8" t="s">
        <v>286</v>
      </c>
      <c r="D110" s="4" t="s">
        <v>35</v>
      </c>
      <c r="E110" s="4">
        <v>45</v>
      </c>
      <c r="F110" s="9">
        <v>64381.93</v>
      </c>
      <c r="G110" s="9"/>
      <c r="H110" s="9">
        <v>182</v>
      </c>
      <c r="I110" s="10" t="s">
        <v>246</v>
      </c>
    </row>
    <row r="111" spans="1:12" s="1" customFormat="1" ht="28.5" customHeight="1">
      <c r="A111" s="38" t="s">
        <v>214</v>
      </c>
      <c r="B111" s="16" t="s">
        <v>215</v>
      </c>
      <c r="C111" s="8" t="s">
        <v>216</v>
      </c>
      <c r="D111" s="4" t="s">
        <v>11</v>
      </c>
      <c r="E111" s="4">
        <v>21</v>
      </c>
      <c r="F111" s="9">
        <v>122956.94</v>
      </c>
      <c r="G111" s="9"/>
      <c r="H111" s="9">
        <v>106</v>
      </c>
      <c r="I111" s="50" t="s">
        <v>217</v>
      </c>
      <c r="K111" s="103"/>
      <c r="L111" t="s">
        <v>315</v>
      </c>
    </row>
    <row r="112" spans="1:11" ht="12.75">
      <c r="A112" s="11"/>
      <c r="B112" s="23" t="s">
        <v>69</v>
      </c>
      <c r="C112" s="24"/>
      <c r="D112" s="24"/>
      <c r="E112" s="24"/>
      <c r="F112" s="25">
        <f>SUM(F108:F111)</f>
        <v>680122.94</v>
      </c>
      <c r="G112" s="25">
        <f>SUM(G108:G111)</f>
        <v>0</v>
      </c>
      <c r="H112" s="25">
        <f>SUM(H108:H111)</f>
        <v>1453</v>
      </c>
      <c r="I112" s="14">
        <f>F112+G112</f>
        <v>680122.94</v>
      </c>
      <c r="K112" s="103"/>
    </row>
    <row r="113" spans="1:9" ht="12.75">
      <c r="A113" s="11"/>
      <c r="B113" s="17" t="s">
        <v>48</v>
      </c>
      <c r="C113" s="4"/>
      <c r="D113" s="4"/>
      <c r="E113" s="4"/>
      <c r="F113" s="18">
        <f>F112+F106+F98</f>
        <v>1923207.71</v>
      </c>
      <c r="G113" s="18">
        <f>G112+G106+G98</f>
        <v>249658.50999999998</v>
      </c>
      <c r="H113" s="18">
        <f>H112+H106+H98</f>
        <v>5635</v>
      </c>
      <c r="I113" s="19">
        <f>F113+G113</f>
        <v>2172866.2199999997</v>
      </c>
    </row>
    <row r="114" spans="1:9" ht="12.75">
      <c r="A114" s="11"/>
      <c r="B114" s="4"/>
      <c r="C114" s="5" t="s">
        <v>186</v>
      </c>
      <c r="D114" s="4"/>
      <c r="E114" s="4"/>
      <c r="F114" s="4"/>
      <c r="G114" s="4"/>
      <c r="H114" s="4"/>
      <c r="I114" s="20"/>
    </row>
    <row r="115" spans="1:9" ht="12.75">
      <c r="A115" s="11"/>
      <c r="B115" s="7" t="s">
        <v>37</v>
      </c>
      <c r="C115" s="4"/>
      <c r="D115" s="4"/>
      <c r="E115" s="4"/>
      <c r="F115" s="4"/>
      <c r="G115" s="4"/>
      <c r="H115" s="4"/>
      <c r="I115" s="20"/>
    </row>
    <row r="116" spans="1:12" s="80" customFormat="1" ht="12.75">
      <c r="A116" s="35">
        <v>2</v>
      </c>
      <c r="B116" s="16" t="s">
        <v>155</v>
      </c>
      <c r="C116" s="8" t="s">
        <v>61</v>
      </c>
      <c r="D116" s="4" t="s">
        <v>35</v>
      </c>
      <c r="E116" s="4">
        <v>64</v>
      </c>
      <c r="F116" s="9">
        <v>58075.6</v>
      </c>
      <c r="G116" s="9"/>
      <c r="H116" s="9">
        <v>95</v>
      </c>
      <c r="I116" s="6"/>
      <c r="K116"/>
      <c r="L116"/>
    </row>
    <row r="117" spans="1:12" s="85" customFormat="1" ht="25.5">
      <c r="A117" s="37">
        <v>21</v>
      </c>
      <c r="B117" s="16" t="s">
        <v>173</v>
      </c>
      <c r="C117" s="8" t="s">
        <v>174</v>
      </c>
      <c r="D117" s="81"/>
      <c r="E117" s="81"/>
      <c r="F117" s="18"/>
      <c r="G117" s="9">
        <v>14698.78</v>
      </c>
      <c r="H117" s="9">
        <v>16</v>
      </c>
      <c r="I117" s="19"/>
      <c r="K117" s="92"/>
      <c r="L117" t="s">
        <v>304</v>
      </c>
    </row>
    <row r="118" spans="1:12" s="85" customFormat="1" ht="12.75">
      <c r="A118" s="37">
        <v>19</v>
      </c>
      <c r="B118" s="16" t="s">
        <v>175</v>
      </c>
      <c r="C118" s="8" t="s">
        <v>176</v>
      </c>
      <c r="D118" s="4" t="s">
        <v>35</v>
      </c>
      <c r="E118" s="4">
        <v>45</v>
      </c>
      <c r="F118" s="9">
        <v>29665.22</v>
      </c>
      <c r="G118" s="9"/>
      <c r="H118" s="9">
        <v>89</v>
      </c>
      <c r="I118" s="19"/>
      <c r="K118" s="92"/>
      <c r="L118"/>
    </row>
    <row r="119" spans="1:12" s="85" customFormat="1" ht="25.5">
      <c r="A119" s="37">
        <v>20</v>
      </c>
      <c r="B119" s="16" t="s">
        <v>177</v>
      </c>
      <c r="C119" s="8" t="s">
        <v>178</v>
      </c>
      <c r="D119" s="4" t="s">
        <v>11</v>
      </c>
      <c r="E119" s="4">
        <v>132</v>
      </c>
      <c r="F119" s="18"/>
      <c r="G119" s="9">
        <v>48934.23</v>
      </c>
      <c r="H119" s="9">
        <v>199</v>
      </c>
      <c r="I119" s="19"/>
      <c r="K119"/>
      <c r="L119"/>
    </row>
    <row r="120" spans="1:12" ht="12.75">
      <c r="A120" s="38">
        <v>36</v>
      </c>
      <c r="B120" s="8" t="s">
        <v>210</v>
      </c>
      <c r="C120" s="8" t="s">
        <v>211</v>
      </c>
      <c r="D120" s="4" t="s">
        <v>86</v>
      </c>
      <c r="E120" s="4">
        <v>20</v>
      </c>
      <c r="F120" s="9">
        <v>56449.36</v>
      </c>
      <c r="G120" s="9"/>
      <c r="H120" s="9">
        <v>243</v>
      </c>
      <c r="I120" s="20"/>
      <c r="K120" s="93"/>
      <c r="L120" t="s">
        <v>305</v>
      </c>
    </row>
    <row r="121" spans="1:11" ht="25.5">
      <c r="A121" s="38">
        <v>37</v>
      </c>
      <c r="B121" s="16" t="s">
        <v>227</v>
      </c>
      <c r="C121" s="8" t="s">
        <v>228</v>
      </c>
      <c r="D121" s="4" t="s">
        <v>11</v>
      </c>
      <c r="E121" s="4" t="s">
        <v>229</v>
      </c>
      <c r="F121" s="9"/>
      <c r="G121" s="9">
        <v>81958.17</v>
      </c>
      <c r="H121" s="9">
        <v>404</v>
      </c>
      <c r="I121" s="20"/>
      <c r="K121" s="93"/>
    </row>
    <row r="122" spans="1:9" ht="13.5" customHeight="1">
      <c r="A122" s="38">
        <v>38</v>
      </c>
      <c r="B122" s="16" t="s">
        <v>209</v>
      </c>
      <c r="C122" s="16" t="s">
        <v>176</v>
      </c>
      <c r="D122" s="4" t="s">
        <v>35</v>
      </c>
      <c r="E122" s="4">
        <v>30</v>
      </c>
      <c r="F122" s="9">
        <v>22577.03</v>
      </c>
      <c r="G122" s="9"/>
      <c r="H122" s="9">
        <v>77</v>
      </c>
      <c r="I122" s="20"/>
    </row>
    <row r="123" spans="1:12" ht="12.75">
      <c r="A123" s="22"/>
      <c r="B123" s="23" t="s">
        <v>38</v>
      </c>
      <c r="C123" s="24"/>
      <c r="D123" s="24"/>
      <c r="E123" s="24"/>
      <c r="F123" s="25">
        <f>SUM(F116:F122)</f>
        <v>166767.21</v>
      </c>
      <c r="G123" s="25">
        <f>SUM(G116:G122)</f>
        <v>145591.18</v>
      </c>
      <c r="H123" s="25">
        <f>SUM(H116:H122)</f>
        <v>1123</v>
      </c>
      <c r="I123" s="14">
        <f>F123+G123</f>
        <v>312358.39</v>
      </c>
      <c r="K123" s="94"/>
      <c r="L123" t="s">
        <v>306</v>
      </c>
    </row>
    <row r="124" spans="1:11" ht="12.75">
      <c r="A124" s="11"/>
      <c r="B124" s="7" t="s">
        <v>55</v>
      </c>
      <c r="C124" s="8"/>
      <c r="D124" s="4"/>
      <c r="E124" s="4"/>
      <c r="F124" s="13"/>
      <c r="G124" s="13"/>
      <c r="H124" s="13"/>
      <c r="I124" s="14"/>
      <c r="K124" s="94"/>
    </row>
    <row r="125" spans="1:12" s="85" customFormat="1" ht="25.5">
      <c r="A125" s="37">
        <v>11</v>
      </c>
      <c r="B125" s="16" t="s">
        <v>180</v>
      </c>
      <c r="C125" s="16" t="s">
        <v>181</v>
      </c>
      <c r="D125" s="4" t="s">
        <v>11</v>
      </c>
      <c r="E125" s="4">
        <v>19.4</v>
      </c>
      <c r="F125" s="9"/>
      <c r="G125" s="9">
        <v>11670.27</v>
      </c>
      <c r="H125" s="9">
        <v>58</v>
      </c>
      <c r="I125" s="19"/>
      <c r="K125"/>
      <c r="L125"/>
    </row>
    <row r="126" spans="1:12" ht="12.75">
      <c r="A126" s="46">
        <v>49</v>
      </c>
      <c r="B126" s="16" t="s">
        <v>239</v>
      </c>
      <c r="C126" s="8" t="s">
        <v>238</v>
      </c>
      <c r="D126" s="4" t="s">
        <v>35</v>
      </c>
      <c r="E126" s="4">
        <v>56.07</v>
      </c>
      <c r="F126" s="13"/>
      <c r="G126" s="9">
        <v>23246.2</v>
      </c>
      <c r="H126" s="9">
        <v>87</v>
      </c>
      <c r="I126" s="14"/>
      <c r="K126" s="95"/>
      <c r="L126" t="s">
        <v>307</v>
      </c>
    </row>
    <row r="127" spans="1:11" ht="12.75">
      <c r="A127" s="46" t="s">
        <v>236</v>
      </c>
      <c r="B127" s="16" t="s">
        <v>234</v>
      </c>
      <c r="C127" s="8" t="s">
        <v>65</v>
      </c>
      <c r="D127" s="4" t="s">
        <v>35</v>
      </c>
      <c r="E127" s="4">
        <v>41</v>
      </c>
      <c r="F127" s="9">
        <v>80000.12</v>
      </c>
      <c r="G127" s="9"/>
      <c r="H127" s="9">
        <v>343</v>
      </c>
      <c r="I127" s="6" t="s">
        <v>290</v>
      </c>
      <c r="K127" s="95"/>
    </row>
    <row r="128" spans="1:9" ht="12.75">
      <c r="A128" s="11"/>
      <c r="B128" s="12" t="s">
        <v>56</v>
      </c>
      <c r="C128" s="4"/>
      <c r="D128" s="4"/>
      <c r="E128" s="4"/>
      <c r="F128" s="13">
        <f>SUM(F125:F127)</f>
        <v>80000.12</v>
      </c>
      <c r="G128" s="13">
        <f>SUM(G125:G127)</f>
        <v>34916.47</v>
      </c>
      <c r="H128" s="13">
        <f>SUM(H125:H127)</f>
        <v>488</v>
      </c>
      <c r="I128" s="14">
        <f>F128+G128</f>
        <v>114916.59</v>
      </c>
    </row>
    <row r="129" spans="1:12" ht="13.5" customHeight="1">
      <c r="A129" s="22"/>
      <c r="B129" s="26" t="s">
        <v>39</v>
      </c>
      <c r="C129" s="24"/>
      <c r="D129" s="24"/>
      <c r="E129" s="24"/>
      <c r="F129" s="25"/>
      <c r="G129" s="25"/>
      <c r="H129" s="25"/>
      <c r="I129" s="14"/>
      <c r="K129" s="96"/>
      <c r="L129" t="s">
        <v>308</v>
      </c>
    </row>
    <row r="130" spans="1:12" s="85" customFormat="1" ht="24.75" customHeight="1">
      <c r="A130" s="37">
        <v>10</v>
      </c>
      <c r="B130" s="16" t="s">
        <v>182</v>
      </c>
      <c r="C130" s="8" t="s">
        <v>12</v>
      </c>
      <c r="D130" s="4" t="s">
        <v>10</v>
      </c>
      <c r="E130" s="4">
        <v>3</v>
      </c>
      <c r="F130" s="9">
        <v>89031.94</v>
      </c>
      <c r="G130" s="9"/>
      <c r="H130" s="9">
        <v>426</v>
      </c>
      <c r="I130" s="19"/>
      <c r="K130" s="96"/>
      <c r="L130"/>
    </row>
    <row r="131" spans="1:9" ht="12.75">
      <c r="A131" s="22"/>
      <c r="B131" s="23" t="s">
        <v>40</v>
      </c>
      <c r="C131" s="24"/>
      <c r="D131" s="24"/>
      <c r="E131" s="24"/>
      <c r="F131" s="25">
        <f>SUM(F130:F130)</f>
        <v>89031.94</v>
      </c>
      <c r="G131" s="25">
        <f>SUM(G130:G130)</f>
        <v>0</v>
      </c>
      <c r="H131" s="25">
        <f>SUM(H130:H130)</f>
        <v>426</v>
      </c>
      <c r="I131" s="14">
        <f>F131+G131</f>
        <v>89031.94</v>
      </c>
    </row>
    <row r="132" spans="1:12" ht="12.75">
      <c r="A132" s="11"/>
      <c r="B132" s="7" t="s">
        <v>70</v>
      </c>
      <c r="C132" s="4"/>
      <c r="D132" s="4"/>
      <c r="E132" s="4"/>
      <c r="F132" s="18"/>
      <c r="G132" s="18"/>
      <c r="H132" s="18"/>
      <c r="I132" s="19"/>
      <c r="K132" s="97"/>
      <c r="L132" t="s">
        <v>309</v>
      </c>
    </row>
    <row r="133" spans="1:12" s="80" customFormat="1" ht="12.75">
      <c r="A133" s="35">
        <v>1</v>
      </c>
      <c r="B133" s="16" t="s">
        <v>156</v>
      </c>
      <c r="C133" s="8" t="s">
        <v>12</v>
      </c>
      <c r="D133" s="4" t="s">
        <v>10</v>
      </c>
      <c r="E133" s="4">
        <v>1</v>
      </c>
      <c r="F133" s="9">
        <v>27560.78</v>
      </c>
      <c r="G133" s="9"/>
      <c r="H133" s="9">
        <v>162</v>
      </c>
      <c r="I133" s="6"/>
      <c r="K133" s="97"/>
      <c r="L133"/>
    </row>
    <row r="134" spans="1:9" ht="12.75">
      <c r="A134" s="39">
        <v>16</v>
      </c>
      <c r="B134" s="21" t="s">
        <v>212</v>
      </c>
      <c r="C134" s="8" t="s">
        <v>12</v>
      </c>
      <c r="D134" s="4" t="s">
        <v>10</v>
      </c>
      <c r="E134" s="24">
        <v>1</v>
      </c>
      <c r="F134" s="27">
        <v>22814.89</v>
      </c>
      <c r="G134" s="27"/>
      <c r="H134" s="27">
        <v>128</v>
      </c>
      <c r="I134" s="14"/>
    </row>
    <row r="135" spans="1:12" ht="12.75">
      <c r="A135" s="46">
        <v>25</v>
      </c>
      <c r="B135" s="16" t="s">
        <v>233</v>
      </c>
      <c r="C135" s="8" t="s">
        <v>12</v>
      </c>
      <c r="D135" s="4" t="s">
        <v>10</v>
      </c>
      <c r="E135" s="4">
        <v>1</v>
      </c>
      <c r="F135" s="9">
        <v>25910.88</v>
      </c>
      <c r="G135" s="9"/>
      <c r="H135" s="9">
        <v>160</v>
      </c>
      <c r="I135" s="14"/>
      <c r="K135" s="98"/>
      <c r="L135" t="s">
        <v>310</v>
      </c>
    </row>
    <row r="136" spans="1:11" ht="12.75">
      <c r="A136" s="11"/>
      <c r="B136" s="12" t="s">
        <v>71</v>
      </c>
      <c r="C136" s="4"/>
      <c r="D136" s="4"/>
      <c r="E136" s="4"/>
      <c r="F136" s="13">
        <f>SUM(F133:F135)</f>
        <v>76286.55</v>
      </c>
      <c r="G136" s="13">
        <f>SUM(G133:G135)</f>
        <v>0</v>
      </c>
      <c r="H136" s="13">
        <f>SUM(H133:H135)</f>
        <v>450</v>
      </c>
      <c r="I136" s="14">
        <f>F136+G136</f>
        <v>76286.55</v>
      </c>
      <c r="K136" s="98"/>
    </row>
    <row r="137" spans="1:9" ht="12.75">
      <c r="A137" s="11"/>
      <c r="B137" s="7" t="s">
        <v>72</v>
      </c>
      <c r="C137" s="4"/>
      <c r="D137" s="4"/>
      <c r="E137" s="4"/>
      <c r="F137" s="13"/>
      <c r="G137" s="13"/>
      <c r="H137" s="13"/>
      <c r="I137" s="14"/>
    </row>
    <row r="138" spans="1:12" ht="12.75">
      <c r="A138" s="46">
        <v>24</v>
      </c>
      <c r="B138" s="16" t="s">
        <v>273</v>
      </c>
      <c r="C138" s="8" t="s">
        <v>258</v>
      </c>
      <c r="D138" s="4" t="s">
        <v>35</v>
      </c>
      <c r="E138" s="4">
        <v>103</v>
      </c>
      <c r="F138" s="9">
        <v>34583.52</v>
      </c>
      <c r="G138" s="9"/>
      <c r="H138" s="9">
        <v>101</v>
      </c>
      <c r="I138" s="19"/>
      <c r="K138" s="99"/>
      <c r="L138" t="s">
        <v>311</v>
      </c>
    </row>
    <row r="139" spans="1:11" ht="12.75">
      <c r="A139" s="46">
        <v>23</v>
      </c>
      <c r="B139" s="16" t="s">
        <v>274</v>
      </c>
      <c r="C139" s="8" t="s">
        <v>258</v>
      </c>
      <c r="D139" s="4" t="s">
        <v>35</v>
      </c>
      <c r="E139" s="4">
        <v>107</v>
      </c>
      <c r="F139" s="9">
        <v>34790.35</v>
      </c>
      <c r="G139" s="9"/>
      <c r="H139" s="9">
        <v>99</v>
      </c>
      <c r="I139" s="19"/>
      <c r="K139" s="99"/>
    </row>
    <row r="140" spans="1:9" ht="12.75">
      <c r="A140" s="46">
        <v>22</v>
      </c>
      <c r="B140" s="16" t="s">
        <v>275</v>
      </c>
      <c r="C140" s="8" t="s">
        <v>258</v>
      </c>
      <c r="D140" s="4" t="s">
        <v>35</v>
      </c>
      <c r="E140" s="4">
        <v>101</v>
      </c>
      <c r="F140" s="9">
        <v>33867.76</v>
      </c>
      <c r="G140" s="9"/>
      <c r="H140" s="9">
        <v>99</v>
      </c>
      <c r="I140" s="19"/>
    </row>
    <row r="141" spans="1:12" ht="12.75">
      <c r="A141" s="11"/>
      <c r="B141" s="12" t="s">
        <v>73</v>
      </c>
      <c r="C141" s="4"/>
      <c r="D141" s="4"/>
      <c r="E141" s="4"/>
      <c r="F141" s="13">
        <f>SUM(F138:F140)</f>
        <v>103241.63</v>
      </c>
      <c r="G141" s="13">
        <f>SUM(G138:G140)</f>
        <v>0</v>
      </c>
      <c r="H141" s="13">
        <f>SUM(H138:H140)</f>
        <v>299</v>
      </c>
      <c r="I141" s="14">
        <f>F141+G141</f>
        <v>103241.63</v>
      </c>
      <c r="K141" s="100"/>
      <c r="L141" t="s">
        <v>312</v>
      </c>
    </row>
    <row r="142" spans="1:11" ht="12.75">
      <c r="A142" s="11"/>
      <c r="B142" s="17" t="s">
        <v>220</v>
      </c>
      <c r="C142" s="4"/>
      <c r="D142" s="4"/>
      <c r="E142" s="4"/>
      <c r="F142" s="18">
        <f>F141+F136+F131+F128+F123</f>
        <v>515327.44999999995</v>
      </c>
      <c r="G142" s="18">
        <f>G141+G136+G131+G128+G123</f>
        <v>180507.65</v>
      </c>
      <c r="H142" s="18">
        <f>H141+H136+H131+H128+H123</f>
        <v>2786</v>
      </c>
      <c r="I142" s="19">
        <f>F142+G142</f>
        <v>695835.1</v>
      </c>
      <c r="K142" s="100"/>
    </row>
    <row r="143" spans="1:9" ht="15.75">
      <c r="A143" s="4"/>
      <c r="B143" s="28" t="s">
        <v>22</v>
      </c>
      <c r="C143" s="29"/>
      <c r="D143" s="4"/>
      <c r="E143" s="4"/>
      <c r="F143" s="30">
        <f>F142+F113+F87+F65+F32</f>
        <v>5445120.180000001</v>
      </c>
      <c r="G143" s="30">
        <f>G142+G113+G87+G65+G32</f>
        <v>1340381.8399999999</v>
      </c>
      <c r="H143" s="30">
        <f>H142+H113+H87+H65+H32</f>
        <v>20902</v>
      </c>
      <c r="I143" s="31">
        <f>I142+I113+I87+I65+I32</f>
        <v>6785502.02</v>
      </c>
    </row>
    <row r="144" spans="1:12" ht="15.75">
      <c r="A144" s="32"/>
      <c r="B144" s="33" t="s">
        <v>23</v>
      </c>
      <c r="C144" s="32" t="s">
        <v>24</v>
      </c>
      <c r="D144" s="173"/>
      <c r="E144" s="174"/>
      <c r="F144" s="165">
        <f>F143+G143</f>
        <v>6785502.0200000005</v>
      </c>
      <c r="G144" s="166"/>
      <c r="H144" s="34">
        <f>H143*1.3</f>
        <v>27172.600000000002</v>
      </c>
      <c r="I144" s="32"/>
      <c r="K144" s="101"/>
      <c r="L144" t="s">
        <v>313</v>
      </c>
    </row>
    <row r="145" ht="12.75">
      <c r="K145" s="101"/>
    </row>
    <row r="146" spans="1:9" ht="12.75">
      <c r="A146" s="167" t="s">
        <v>43</v>
      </c>
      <c r="B146" s="167"/>
      <c r="C146" s="167"/>
      <c r="D146" s="167"/>
      <c r="E146" s="167"/>
      <c r="F146" s="167"/>
      <c r="G146" s="167"/>
      <c r="H146" s="167"/>
      <c r="I146" s="167"/>
    </row>
    <row r="147" spans="1:12" ht="12.75">
      <c r="A147" s="167" t="s">
        <v>44</v>
      </c>
      <c r="B147" s="167"/>
      <c r="C147" s="167"/>
      <c r="D147" s="167"/>
      <c r="E147" s="167"/>
      <c r="F147" s="167"/>
      <c r="G147" s="167"/>
      <c r="H147" s="167"/>
      <c r="I147" s="167"/>
      <c r="K147" s="102"/>
      <c r="L147" t="s">
        <v>314</v>
      </c>
    </row>
    <row r="148" ht="12.75">
      <c r="K148" s="102"/>
    </row>
    <row r="149" spans="1:9" ht="12.75">
      <c r="A149" s="163"/>
      <c r="B149" s="163"/>
      <c r="C149" s="163"/>
      <c r="D149" s="163"/>
      <c r="E149" s="163"/>
      <c r="F149" s="163"/>
      <c r="G149" s="163"/>
      <c r="H149" s="163"/>
      <c r="I149" s="163"/>
    </row>
    <row r="150" spans="11:12" ht="12.75">
      <c r="K150" s="103"/>
      <c r="L150" t="s">
        <v>315</v>
      </c>
    </row>
    <row r="151" ht="12.75">
      <c r="K151" s="103"/>
    </row>
    <row r="152" spans="1:9" ht="12.75">
      <c r="A152" s="163" t="s">
        <v>115</v>
      </c>
      <c r="B152" s="163"/>
      <c r="C152" s="163"/>
      <c r="D152" s="163"/>
      <c r="E152" s="163"/>
      <c r="F152" s="163"/>
      <c r="G152" s="163"/>
      <c r="H152" s="163"/>
      <c r="I152" s="163"/>
    </row>
  </sheetData>
  <sheetProtection/>
  <mergeCells count="7">
    <mergeCell ref="A149:I149"/>
    <mergeCell ref="A152:I152"/>
    <mergeCell ref="A1:I1"/>
    <mergeCell ref="F144:G144"/>
    <mergeCell ref="A146:I146"/>
    <mergeCell ref="A147:I147"/>
    <mergeCell ref="D144:E144"/>
  </mergeCells>
  <printOptions/>
  <pageMargins left="0.3937007874015748" right="0.1968503937007874" top="0.3937007874015748" bottom="0.3937007874015748" header="0.3937007874015748" footer="0.1968503937007874"/>
  <pageSetup horizontalDpi="600" verticalDpi="600" orientation="landscape" paperSize="9" r:id="rId1"/>
  <headerFooter alignWithMargins="0">
    <oddFooter>&amp;L&amp;B Конфиденциально&amp;B&amp;C&amp;D&amp;RСтраница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zoomScale="75" zoomScaleNormal="75" zoomScalePageLayoutView="0" workbookViewId="0" topLeftCell="A40">
      <selection activeCell="A55" sqref="A55:I55"/>
    </sheetView>
  </sheetViews>
  <sheetFormatPr defaultColWidth="9.140625" defaultRowHeight="12.75"/>
  <cols>
    <col min="1" max="1" width="7.28125" style="0" customWidth="1"/>
    <col min="2" max="3" width="31.421875" style="0" customWidth="1"/>
    <col min="4" max="5" width="7.28125" style="0" customWidth="1"/>
    <col min="6" max="7" width="14.7109375" style="0" customWidth="1"/>
    <col min="8" max="8" width="8.57421875" style="0" customWidth="1"/>
    <col min="9" max="9" width="18.28125" style="0" customWidth="1"/>
  </cols>
  <sheetData>
    <row r="1" spans="1:9" s="1" customFormat="1" ht="15.75">
      <c r="A1" s="164" t="s">
        <v>260</v>
      </c>
      <c r="B1" s="164"/>
      <c r="C1" s="164"/>
      <c r="D1" s="164"/>
      <c r="E1" s="164"/>
      <c r="F1" s="164"/>
      <c r="G1" s="164"/>
      <c r="H1" s="164"/>
      <c r="I1" s="164"/>
    </row>
    <row r="2" spans="1:9" s="1" customFormat="1" ht="38.25">
      <c r="A2" s="2" t="s">
        <v>0</v>
      </c>
      <c r="B2" s="3" t="s">
        <v>1</v>
      </c>
      <c r="C2" s="3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1" customFormat="1" ht="12.75">
      <c r="A3" s="4"/>
      <c r="B3" s="4"/>
      <c r="C3" s="5" t="s">
        <v>9</v>
      </c>
      <c r="D3" s="4"/>
      <c r="E3" s="4"/>
      <c r="F3" s="4"/>
      <c r="G3" s="4"/>
      <c r="H3" s="4"/>
      <c r="I3" s="6"/>
    </row>
    <row r="4" spans="1:9" s="1" customFormat="1" ht="12.75">
      <c r="A4" s="11"/>
      <c r="B4" s="7" t="s">
        <v>31</v>
      </c>
      <c r="C4" s="5"/>
      <c r="D4" s="4"/>
      <c r="E4" s="4"/>
      <c r="F4" s="4"/>
      <c r="G4" s="4"/>
      <c r="H4" s="4"/>
      <c r="I4" s="6"/>
    </row>
    <row r="5" spans="1:9" s="1" customFormat="1" ht="12.75">
      <c r="A5" s="47"/>
      <c r="B5" s="8"/>
      <c r="C5" s="8"/>
      <c r="D5" s="4"/>
      <c r="E5" s="4"/>
      <c r="F5" s="9"/>
      <c r="G5" s="9"/>
      <c r="H5" s="9"/>
      <c r="I5" s="6"/>
    </row>
    <row r="6" spans="1:9" s="1" customFormat="1" ht="28.5" customHeight="1">
      <c r="A6" s="47"/>
      <c r="B6" s="8"/>
      <c r="C6" s="8"/>
      <c r="D6" s="4"/>
      <c r="E6" s="4"/>
      <c r="F6" s="9"/>
      <c r="G6" s="9"/>
      <c r="H6" s="9"/>
      <c r="I6" s="10"/>
    </row>
    <row r="7" spans="1:9" s="1" customFormat="1" ht="12.75">
      <c r="A7" s="11"/>
      <c r="B7" s="15" t="s">
        <v>32</v>
      </c>
      <c r="C7" s="5"/>
      <c r="D7" s="4"/>
      <c r="E7" s="4"/>
      <c r="F7" s="13">
        <f>SUM(F5:F6)</f>
        <v>0</v>
      </c>
      <c r="G7" s="13">
        <f>SUM(G5:G6)</f>
        <v>0</v>
      </c>
      <c r="H7" s="13">
        <f>SUM(H5:H6)</f>
        <v>0</v>
      </c>
      <c r="I7" s="14">
        <f>F7+G7</f>
        <v>0</v>
      </c>
    </row>
    <row r="8" spans="1:9" s="1" customFormat="1" ht="12.75">
      <c r="A8" s="11"/>
      <c r="B8" s="7" t="s">
        <v>29</v>
      </c>
      <c r="C8" s="5"/>
      <c r="D8" s="4"/>
      <c r="E8" s="4"/>
      <c r="F8" s="4"/>
      <c r="G8" s="4"/>
      <c r="H8" s="4"/>
      <c r="I8" s="6"/>
    </row>
    <row r="9" spans="1:9" s="1" customFormat="1" ht="12.75">
      <c r="A9" s="47"/>
      <c r="B9" s="8"/>
      <c r="C9" s="8"/>
      <c r="D9" s="4"/>
      <c r="E9" s="4"/>
      <c r="F9" s="9"/>
      <c r="G9" s="9"/>
      <c r="H9" s="9"/>
      <c r="I9" s="6"/>
    </row>
    <row r="10" spans="1:9" s="1" customFormat="1" ht="12.75">
      <c r="A10" s="47"/>
      <c r="B10" s="8"/>
      <c r="C10" s="8"/>
      <c r="D10" s="4"/>
      <c r="E10" s="4"/>
      <c r="F10" s="9"/>
      <c r="G10" s="9"/>
      <c r="H10" s="9"/>
      <c r="I10" s="6"/>
    </row>
    <row r="11" spans="1:9" s="1" customFormat="1" ht="12.75">
      <c r="A11" s="47"/>
      <c r="B11" s="8"/>
      <c r="C11" s="8"/>
      <c r="D11" s="4"/>
      <c r="E11" s="4"/>
      <c r="F11" s="9"/>
      <c r="G11" s="9"/>
      <c r="H11" s="9"/>
      <c r="I11" s="6"/>
    </row>
    <row r="12" spans="1:9" s="1" customFormat="1" ht="12.75">
      <c r="A12" s="11"/>
      <c r="B12" s="15" t="s">
        <v>30</v>
      </c>
      <c r="C12" s="5"/>
      <c r="D12" s="4"/>
      <c r="E12" s="4"/>
      <c r="F12" s="13">
        <f>SUM(F9:F11)</f>
        <v>0</v>
      </c>
      <c r="G12" s="13">
        <f>SUM(G9:G11)</f>
        <v>0</v>
      </c>
      <c r="H12" s="13">
        <f>SUM(H9:H11)</f>
        <v>0</v>
      </c>
      <c r="I12" s="14">
        <f>F12+G12</f>
        <v>0</v>
      </c>
    </row>
    <row r="13" spans="1:9" s="1" customFormat="1" ht="12.75">
      <c r="A13" s="11"/>
      <c r="B13" s="7" t="s">
        <v>52</v>
      </c>
      <c r="C13" s="5"/>
      <c r="D13" s="4"/>
      <c r="E13" s="4"/>
      <c r="F13" s="13"/>
      <c r="G13" s="13"/>
      <c r="H13" s="13"/>
      <c r="I13" s="14"/>
    </row>
    <row r="14" spans="1:9" s="1" customFormat="1" ht="12.75">
      <c r="A14" s="47"/>
      <c r="B14" s="8"/>
      <c r="C14" s="8"/>
      <c r="D14" s="4"/>
      <c r="E14" s="4"/>
      <c r="F14" s="9"/>
      <c r="G14" s="9"/>
      <c r="H14" s="9"/>
      <c r="I14" s="14"/>
    </row>
    <row r="15" spans="1:9" s="1" customFormat="1" ht="12.75">
      <c r="A15" s="47"/>
      <c r="B15" s="8"/>
      <c r="C15" s="8"/>
      <c r="D15" s="4"/>
      <c r="E15" s="4"/>
      <c r="F15" s="13"/>
      <c r="G15" s="9"/>
      <c r="H15" s="9"/>
      <c r="I15" s="14"/>
    </row>
    <row r="16" spans="1:9" s="1" customFormat="1" ht="12.75">
      <c r="A16" s="11"/>
      <c r="B16" s="15" t="s">
        <v>54</v>
      </c>
      <c r="C16" s="5"/>
      <c r="D16" s="4"/>
      <c r="E16" s="4"/>
      <c r="F16" s="13">
        <f>SUM(F14:F15)</f>
        <v>0</v>
      </c>
      <c r="G16" s="13">
        <f>SUM(G14:G15)</f>
        <v>0</v>
      </c>
      <c r="H16" s="13">
        <f>SUM(H14:H15)</f>
        <v>0</v>
      </c>
      <c r="I16" s="14">
        <f>F16+G16</f>
        <v>0</v>
      </c>
    </row>
    <row r="17" spans="1:9" s="1" customFormat="1" ht="12.75">
      <c r="A17" s="11"/>
      <c r="B17" s="15" t="s">
        <v>66</v>
      </c>
      <c r="C17" s="5"/>
      <c r="D17" s="4"/>
      <c r="E17" s="4"/>
      <c r="F17" s="13"/>
      <c r="G17" s="13"/>
      <c r="H17" s="13"/>
      <c r="I17" s="14"/>
    </row>
    <row r="18" spans="1:9" s="1" customFormat="1" ht="12.75">
      <c r="A18" s="47"/>
      <c r="B18" s="8"/>
      <c r="C18" s="8"/>
      <c r="D18" s="4"/>
      <c r="E18" s="4"/>
      <c r="F18" s="13"/>
      <c r="G18" s="9"/>
      <c r="H18" s="9"/>
      <c r="I18" s="14"/>
    </row>
    <row r="19" spans="1:9" s="1" customFormat="1" ht="12.75">
      <c r="A19" s="47"/>
      <c r="B19" s="8"/>
      <c r="C19" s="8"/>
      <c r="D19" s="4"/>
      <c r="E19" s="4"/>
      <c r="F19" s="9"/>
      <c r="G19" s="9"/>
      <c r="H19" s="9"/>
      <c r="I19" s="14"/>
    </row>
    <row r="20" spans="1:9" s="1" customFormat="1" ht="12.75">
      <c r="A20" s="47"/>
      <c r="B20" s="8"/>
      <c r="C20" s="8"/>
      <c r="D20" s="4"/>
      <c r="E20" s="4"/>
      <c r="F20" s="9"/>
      <c r="G20" s="9"/>
      <c r="H20" s="9"/>
      <c r="I20" s="14"/>
    </row>
    <row r="21" spans="1:9" s="1" customFormat="1" ht="12.75">
      <c r="A21" s="11"/>
      <c r="B21" s="15" t="s">
        <v>67</v>
      </c>
      <c r="C21" s="5"/>
      <c r="D21" s="4"/>
      <c r="E21" s="4"/>
      <c r="F21" s="13">
        <f>SUM(F18:F20)</f>
        <v>0</v>
      </c>
      <c r="G21" s="13">
        <f>SUM(G18:G20)</f>
        <v>0</v>
      </c>
      <c r="H21" s="13">
        <f>SUM(H18:H20)</f>
        <v>0</v>
      </c>
      <c r="I21" s="14">
        <f>F21+G21</f>
        <v>0</v>
      </c>
    </row>
    <row r="22" spans="1:9" s="1" customFormat="1" ht="12.75">
      <c r="A22" s="11"/>
      <c r="B22" s="17" t="s">
        <v>13</v>
      </c>
      <c r="C22" s="4" t="s">
        <v>64</v>
      </c>
      <c r="D22" s="4"/>
      <c r="E22" s="4"/>
      <c r="F22" s="18">
        <f>F21+F16+F12+F7</f>
        <v>0</v>
      </c>
      <c r="G22" s="18">
        <f>G21+G16+G12+G7</f>
        <v>0</v>
      </c>
      <c r="H22" s="18">
        <f>H21+H16+H12+H7</f>
        <v>0</v>
      </c>
      <c r="I22" s="19">
        <f>F22+G22</f>
        <v>0</v>
      </c>
    </row>
    <row r="23" spans="1:9" s="1" customFormat="1" ht="12.75">
      <c r="A23" s="11"/>
      <c r="B23" s="4"/>
      <c r="C23" s="5" t="s">
        <v>14</v>
      </c>
      <c r="D23" s="4"/>
      <c r="E23" s="4"/>
      <c r="F23" s="4"/>
      <c r="G23" s="4"/>
      <c r="H23" s="4"/>
      <c r="I23" s="6"/>
    </row>
    <row r="24" spans="1:9" s="1" customFormat="1" ht="12.75">
      <c r="A24" s="11"/>
      <c r="B24" s="7" t="s">
        <v>15</v>
      </c>
      <c r="C24" s="16"/>
      <c r="D24" s="4"/>
      <c r="E24" s="4"/>
      <c r="F24" s="13"/>
      <c r="G24" s="13"/>
      <c r="H24" s="13"/>
      <c r="I24" s="14"/>
    </row>
    <row r="25" spans="1:9" s="1" customFormat="1" ht="12.75">
      <c r="A25" s="47"/>
      <c r="B25" s="8"/>
      <c r="C25" s="16"/>
      <c r="D25" s="4"/>
      <c r="E25" s="4"/>
      <c r="F25" s="9"/>
      <c r="G25" s="9"/>
      <c r="H25" s="9"/>
      <c r="I25" s="14"/>
    </row>
    <row r="26" spans="1:9" s="1" customFormat="1" ht="12.75">
      <c r="A26" s="47"/>
      <c r="B26" s="16"/>
      <c r="C26" s="8"/>
      <c r="D26" s="4"/>
      <c r="E26" s="4"/>
      <c r="F26" s="9"/>
      <c r="G26" s="9"/>
      <c r="H26" s="9"/>
      <c r="I26" s="10"/>
    </row>
    <row r="27" spans="1:9" s="1" customFormat="1" ht="12.75">
      <c r="A27" s="11"/>
      <c r="B27" s="12" t="s">
        <v>16</v>
      </c>
      <c r="C27" s="16"/>
      <c r="D27" s="4"/>
      <c r="E27" s="4"/>
      <c r="F27" s="13">
        <f>SUM(F25:F26)</f>
        <v>0</v>
      </c>
      <c r="G27" s="13">
        <f>SUM(G25:G26)</f>
        <v>0</v>
      </c>
      <c r="H27" s="13">
        <f>SUM(H25:H26)</f>
        <v>0</v>
      </c>
      <c r="I27" s="14">
        <f>F27+G27</f>
        <v>0</v>
      </c>
    </row>
    <row r="28" spans="1:9" s="1" customFormat="1" ht="12.75">
      <c r="A28" s="11"/>
      <c r="B28" s="7" t="s">
        <v>27</v>
      </c>
      <c r="C28" s="16"/>
      <c r="D28" s="4"/>
      <c r="E28" s="4"/>
      <c r="F28" s="13"/>
      <c r="G28" s="13"/>
      <c r="H28" s="13"/>
      <c r="I28" s="14"/>
    </row>
    <row r="29" spans="1:9" s="1" customFormat="1" ht="12.75">
      <c r="A29" s="47"/>
      <c r="B29" s="8"/>
      <c r="C29" s="16"/>
      <c r="D29" s="4"/>
      <c r="E29" s="4"/>
      <c r="F29" s="9"/>
      <c r="G29" s="9"/>
      <c r="H29" s="9"/>
      <c r="I29" s="10"/>
    </row>
    <row r="30" spans="1:9" s="1" customFormat="1" ht="12.75">
      <c r="A30" s="47"/>
      <c r="B30" s="8"/>
      <c r="C30" s="16"/>
      <c r="D30" s="4"/>
      <c r="E30" s="4"/>
      <c r="F30" s="9"/>
      <c r="G30" s="9"/>
      <c r="H30" s="9"/>
      <c r="I30" s="10"/>
    </row>
    <row r="31" spans="1:9" s="1" customFormat="1" ht="12.75">
      <c r="A31" s="47"/>
      <c r="B31" s="16"/>
      <c r="C31" s="16"/>
      <c r="D31" s="4"/>
      <c r="E31" s="4"/>
      <c r="F31" s="13"/>
      <c r="G31" s="9"/>
      <c r="H31" s="9"/>
      <c r="I31" s="14"/>
    </row>
    <row r="32" spans="1:9" s="1" customFormat="1" ht="12.75">
      <c r="A32" s="11"/>
      <c r="B32" s="12" t="s">
        <v>28</v>
      </c>
      <c r="C32" s="16"/>
      <c r="D32" s="4"/>
      <c r="E32" s="4"/>
      <c r="F32" s="13">
        <f>SUM(F29:F31)</f>
        <v>0</v>
      </c>
      <c r="G32" s="13">
        <f>SUM(G29:G31)</f>
        <v>0</v>
      </c>
      <c r="H32" s="13">
        <f>SUM(H29:H31)</f>
        <v>0</v>
      </c>
      <c r="I32" s="14">
        <f>F32+G32</f>
        <v>0</v>
      </c>
    </row>
    <row r="33" spans="1:9" s="1" customFormat="1" ht="12.75">
      <c r="A33" s="11"/>
      <c r="B33" s="7" t="s">
        <v>74</v>
      </c>
      <c r="C33" s="16"/>
      <c r="D33" s="4"/>
      <c r="E33" s="4"/>
      <c r="F33" s="13"/>
      <c r="G33" s="13"/>
      <c r="H33" s="13"/>
      <c r="I33" s="14"/>
    </row>
    <row r="34" spans="1:9" s="1" customFormat="1" ht="12.75">
      <c r="A34" s="47"/>
      <c r="B34" s="8"/>
      <c r="C34" s="8"/>
      <c r="D34" s="4"/>
      <c r="E34" s="4"/>
      <c r="F34" s="9"/>
      <c r="G34" s="9"/>
      <c r="H34" s="9"/>
      <c r="I34" s="14"/>
    </row>
    <row r="35" spans="1:9" s="1" customFormat="1" ht="12.75">
      <c r="A35" s="47"/>
      <c r="B35" s="8"/>
      <c r="C35" s="16"/>
      <c r="D35" s="4"/>
      <c r="E35" s="4"/>
      <c r="F35" s="13"/>
      <c r="G35" s="9"/>
      <c r="H35" s="9"/>
      <c r="I35" s="14"/>
    </row>
    <row r="36" spans="1:9" s="1" customFormat="1" ht="12.75">
      <c r="A36" s="47"/>
      <c r="B36" s="8"/>
      <c r="C36" s="16"/>
      <c r="D36" s="4"/>
      <c r="E36" s="4"/>
      <c r="F36" s="13"/>
      <c r="G36" s="9"/>
      <c r="H36" s="9"/>
      <c r="I36" s="14"/>
    </row>
    <row r="37" spans="1:9" s="1" customFormat="1" ht="12.75">
      <c r="A37" s="47"/>
      <c r="B37" s="8"/>
      <c r="C37" s="16"/>
      <c r="D37" s="4"/>
      <c r="E37" s="4"/>
      <c r="F37" s="13"/>
      <c r="G37" s="9"/>
      <c r="H37" s="9"/>
      <c r="I37" s="14"/>
    </row>
    <row r="38" spans="1:9" s="1" customFormat="1" ht="12.75">
      <c r="A38" s="11"/>
      <c r="B38" s="12" t="s">
        <v>76</v>
      </c>
      <c r="C38" s="16"/>
      <c r="D38" s="4"/>
      <c r="E38" s="4"/>
      <c r="F38" s="13">
        <f>SUM(F34:F37)</f>
        <v>0</v>
      </c>
      <c r="G38" s="13">
        <f>SUM(G34:G37)</f>
        <v>0</v>
      </c>
      <c r="H38" s="13">
        <f>SUM(H34:H37)</f>
        <v>0</v>
      </c>
      <c r="I38" s="14">
        <f>F38+G38</f>
        <v>0</v>
      </c>
    </row>
    <row r="39" spans="1:9" s="1" customFormat="1" ht="12.75">
      <c r="A39" s="11"/>
      <c r="B39" s="17" t="s">
        <v>17</v>
      </c>
      <c r="C39" s="4"/>
      <c r="D39" s="4"/>
      <c r="E39" s="4"/>
      <c r="F39" s="18">
        <f>F38+F32+F27</f>
        <v>0</v>
      </c>
      <c r="G39" s="18">
        <f>G38+G32+G27</f>
        <v>0</v>
      </c>
      <c r="H39" s="18">
        <f>H38+H32+H27</f>
        <v>0</v>
      </c>
      <c r="I39" s="19">
        <f>F39+G39</f>
        <v>0</v>
      </c>
    </row>
    <row r="40" spans="1:9" ht="12.75">
      <c r="A40" s="11"/>
      <c r="B40" s="4"/>
      <c r="C40" s="5" t="s">
        <v>18</v>
      </c>
      <c r="D40" s="4"/>
      <c r="E40" s="4"/>
      <c r="F40" s="4"/>
      <c r="G40" s="4"/>
      <c r="H40" s="4"/>
      <c r="I40" s="20"/>
    </row>
    <row r="41" spans="1:9" ht="12.75">
      <c r="A41" s="11"/>
      <c r="B41" s="7" t="s">
        <v>19</v>
      </c>
      <c r="C41" s="4"/>
      <c r="D41" s="4"/>
      <c r="E41" s="4"/>
      <c r="F41" s="4"/>
      <c r="G41" s="4"/>
      <c r="H41" s="4"/>
      <c r="I41" s="20"/>
    </row>
    <row r="42" spans="1:9" ht="25.5">
      <c r="A42" s="47">
        <v>10</v>
      </c>
      <c r="B42" s="8" t="s">
        <v>298</v>
      </c>
      <c r="C42" s="8" t="s">
        <v>12</v>
      </c>
      <c r="D42" s="4" t="s">
        <v>10</v>
      </c>
      <c r="E42" s="4">
        <v>2</v>
      </c>
      <c r="F42" s="9">
        <v>26535.97</v>
      </c>
      <c r="G42" s="4"/>
      <c r="H42" s="9">
        <v>157.8</v>
      </c>
      <c r="I42" s="20"/>
    </row>
    <row r="43" spans="1:9" ht="25.5">
      <c r="A43" s="47">
        <v>11</v>
      </c>
      <c r="B43" s="8" t="s">
        <v>299</v>
      </c>
      <c r="C43" s="8" t="s">
        <v>300</v>
      </c>
      <c r="D43" s="4" t="s">
        <v>10</v>
      </c>
      <c r="E43" s="4">
        <v>1</v>
      </c>
      <c r="F43" s="9">
        <v>19023.42</v>
      </c>
      <c r="G43" s="4"/>
      <c r="H43" s="9">
        <v>74.89</v>
      </c>
      <c r="I43" s="20"/>
    </row>
    <row r="44" spans="1:9" ht="25.5">
      <c r="A44" s="47">
        <v>35</v>
      </c>
      <c r="B44" s="8" t="s">
        <v>301</v>
      </c>
      <c r="C44" s="8" t="s">
        <v>34</v>
      </c>
      <c r="D44" s="4" t="s">
        <v>35</v>
      </c>
      <c r="E44" s="4">
        <v>986.6</v>
      </c>
      <c r="F44" s="9">
        <v>479593.49</v>
      </c>
      <c r="G44" s="4"/>
      <c r="H44" s="9">
        <v>741</v>
      </c>
      <c r="I44" s="91" t="s">
        <v>244</v>
      </c>
    </row>
    <row r="45" spans="1:9" ht="12.75">
      <c r="A45" s="22"/>
      <c r="B45" s="23" t="s">
        <v>20</v>
      </c>
      <c r="C45" s="24"/>
      <c r="D45" s="24"/>
      <c r="E45" s="24"/>
      <c r="F45" s="25">
        <f>SUM(F42:F44)</f>
        <v>525152.88</v>
      </c>
      <c r="G45" s="25">
        <f>SUM(G42:G44)</f>
        <v>0</v>
      </c>
      <c r="H45" s="25">
        <f>SUM(H42:H44)</f>
        <v>973.69</v>
      </c>
      <c r="I45" s="14">
        <f>F45+G45</f>
        <v>525152.88</v>
      </c>
    </row>
    <row r="46" spans="1:9" ht="12.75">
      <c r="A46" s="11"/>
      <c r="B46" s="7" t="s">
        <v>62</v>
      </c>
      <c r="C46" s="4"/>
      <c r="D46" s="4"/>
      <c r="E46" s="4"/>
      <c r="F46" s="4"/>
      <c r="G46" s="4"/>
      <c r="H46" s="4"/>
      <c r="I46" s="20"/>
    </row>
    <row r="47" spans="1:9" ht="12.75">
      <c r="A47" s="47"/>
      <c r="B47" s="16"/>
      <c r="C47" s="21"/>
      <c r="D47" s="4"/>
      <c r="E47" s="4"/>
      <c r="F47" s="9"/>
      <c r="G47" s="9"/>
      <c r="H47" s="9"/>
      <c r="I47" s="43"/>
    </row>
    <row r="48" spans="1:9" ht="12.75">
      <c r="A48" s="22"/>
      <c r="B48" s="23" t="s">
        <v>63</v>
      </c>
      <c r="C48" s="24"/>
      <c r="D48" s="24"/>
      <c r="E48" s="24"/>
      <c r="F48" s="25">
        <f>SUM(F47:F47)</f>
        <v>0</v>
      </c>
      <c r="G48" s="25">
        <f>SUM(G47:G47)</f>
        <v>0</v>
      </c>
      <c r="H48" s="25">
        <f>SUM(H47:H47)</f>
        <v>0</v>
      </c>
      <c r="I48" s="14">
        <f>F48+G48</f>
        <v>0</v>
      </c>
    </row>
    <row r="49" spans="1:9" ht="12.75">
      <c r="A49" s="11"/>
      <c r="B49" s="17" t="s">
        <v>21</v>
      </c>
      <c r="C49" s="4"/>
      <c r="D49" s="4"/>
      <c r="E49" s="4"/>
      <c r="F49" s="18">
        <f>F48+F45</f>
        <v>525152.88</v>
      </c>
      <c r="G49" s="18">
        <v>0</v>
      </c>
      <c r="H49" s="18">
        <v>157.8</v>
      </c>
      <c r="I49" s="19">
        <f>F49+G49</f>
        <v>525152.88</v>
      </c>
    </row>
    <row r="50" spans="1:9" ht="12.75">
      <c r="A50" s="11"/>
      <c r="B50" s="17"/>
      <c r="C50" s="5" t="s">
        <v>45</v>
      </c>
      <c r="D50" s="4"/>
      <c r="E50" s="4"/>
      <c r="F50" s="18"/>
      <c r="G50" s="18"/>
      <c r="H50" s="18"/>
      <c r="I50" s="19"/>
    </row>
    <row r="51" spans="1:9" ht="12.75">
      <c r="A51" s="11"/>
      <c r="B51" s="7" t="s">
        <v>68</v>
      </c>
      <c r="C51" s="5"/>
      <c r="D51" s="4"/>
      <c r="E51" s="4"/>
      <c r="F51" s="18"/>
      <c r="G51" s="18"/>
      <c r="H51" s="18"/>
      <c r="I51" s="19"/>
    </row>
    <row r="52" spans="1:9" ht="12.75">
      <c r="A52" s="47"/>
      <c r="B52" s="16"/>
      <c r="C52" s="8"/>
      <c r="D52" s="4"/>
      <c r="E52" s="4"/>
      <c r="F52" s="18"/>
      <c r="G52" s="9"/>
      <c r="H52" s="9"/>
      <c r="I52" s="19"/>
    </row>
    <row r="53" spans="1:9" ht="12.75">
      <c r="A53" s="11"/>
      <c r="B53" s="23" t="s">
        <v>69</v>
      </c>
      <c r="C53" s="24"/>
      <c r="D53" s="24"/>
      <c r="E53" s="24"/>
      <c r="F53" s="25">
        <f>SUM(F52:F52)</f>
        <v>0</v>
      </c>
      <c r="G53" s="25">
        <f>SUM(G52:G52)</f>
        <v>0</v>
      </c>
      <c r="H53" s="25">
        <f>SUM(H52:H52)</f>
        <v>0</v>
      </c>
      <c r="I53" s="14">
        <f>F53+G53</f>
        <v>0</v>
      </c>
    </row>
    <row r="54" spans="1:9" ht="12.75">
      <c r="A54" s="11"/>
      <c r="B54" s="7" t="s">
        <v>50</v>
      </c>
      <c r="C54" s="5"/>
      <c r="D54" s="4"/>
      <c r="E54" s="4"/>
      <c r="F54" s="18"/>
      <c r="G54" s="18"/>
      <c r="H54" s="18"/>
      <c r="I54" s="19"/>
    </row>
    <row r="55" spans="1:9" ht="12.75">
      <c r="A55" s="47">
        <v>23</v>
      </c>
      <c r="B55" s="16" t="s">
        <v>302</v>
      </c>
      <c r="C55" s="8" t="s">
        <v>12</v>
      </c>
      <c r="D55" s="4" t="s">
        <v>10</v>
      </c>
      <c r="E55" s="4">
        <v>2</v>
      </c>
      <c r="F55" s="9">
        <v>82300.59</v>
      </c>
      <c r="G55" s="9"/>
      <c r="H55" s="9"/>
      <c r="I55" s="41" t="s">
        <v>303</v>
      </c>
    </row>
    <row r="56" spans="1:9" ht="12.75">
      <c r="A56" s="47"/>
      <c r="B56" s="8"/>
      <c r="C56" s="8"/>
      <c r="D56" s="4"/>
      <c r="E56" s="4"/>
      <c r="F56" s="18"/>
      <c r="G56" s="9"/>
      <c r="H56" s="9"/>
      <c r="I56" s="19"/>
    </row>
    <row r="57" spans="1:9" ht="12.75">
      <c r="A57" s="11"/>
      <c r="B57" s="12" t="s">
        <v>51</v>
      </c>
      <c r="C57" s="16"/>
      <c r="D57" s="4"/>
      <c r="E57" s="4"/>
      <c r="F57" s="13">
        <f>SUM(F55:F56)</f>
        <v>82300.59</v>
      </c>
      <c r="G57" s="13">
        <f>SUM(G55:G56)</f>
        <v>0</v>
      </c>
      <c r="H57" s="13">
        <f>SUM(H55:H56)</f>
        <v>0</v>
      </c>
      <c r="I57" s="14">
        <f>F57+G57</f>
        <v>82300.59</v>
      </c>
    </row>
    <row r="58" spans="1:9" ht="12.75">
      <c r="A58" s="11"/>
      <c r="B58" s="7" t="s">
        <v>46</v>
      </c>
      <c r="C58" s="5"/>
      <c r="D58" s="4"/>
      <c r="E58" s="4"/>
      <c r="F58" s="18"/>
      <c r="G58" s="18"/>
      <c r="H58" s="18"/>
      <c r="I58" s="19"/>
    </row>
    <row r="59" spans="1:9" ht="12.75">
      <c r="A59" s="47"/>
      <c r="B59" s="8"/>
      <c r="C59" s="8"/>
      <c r="D59" s="4"/>
      <c r="E59" s="4"/>
      <c r="F59" s="18"/>
      <c r="G59" s="9"/>
      <c r="H59" s="9"/>
      <c r="I59" s="19"/>
    </row>
    <row r="60" spans="1:9" ht="12.75">
      <c r="A60" s="47"/>
      <c r="B60" s="8"/>
      <c r="C60" s="8"/>
      <c r="D60" s="4"/>
      <c r="E60" s="4"/>
      <c r="F60" s="18"/>
      <c r="G60" s="9"/>
      <c r="H60" s="9"/>
      <c r="I60" s="19"/>
    </row>
    <row r="61" spans="1:9" ht="12.75">
      <c r="A61" s="47"/>
      <c r="B61" s="16"/>
      <c r="C61" s="8"/>
      <c r="D61" s="4"/>
      <c r="E61" s="4"/>
      <c r="F61" s="9"/>
      <c r="G61" s="9"/>
      <c r="H61" s="9"/>
      <c r="I61" s="19"/>
    </row>
    <row r="62" spans="1:9" ht="12.75">
      <c r="A62" s="11"/>
      <c r="B62" s="12" t="s">
        <v>47</v>
      </c>
      <c r="C62" s="16"/>
      <c r="D62" s="4"/>
      <c r="E62" s="4"/>
      <c r="F62" s="13">
        <f>SUM(F59:F61)</f>
        <v>0</v>
      </c>
      <c r="G62" s="13">
        <f>SUM(G59:G61)</f>
        <v>0</v>
      </c>
      <c r="H62" s="13">
        <f>SUM(H59:H61)</f>
        <v>0</v>
      </c>
      <c r="I62" s="14">
        <f>F62+G62</f>
        <v>0</v>
      </c>
    </row>
    <row r="63" spans="1:9" ht="12.75">
      <c r="A63" s="11"/>
      <c r="B63" s="17" t="s">
        <v>48</v>
      </c>
      <c r="C63" s="4"/>
      <c r="D63" s="4"/>
      <c r="E63" s="4"/>
      <c r="F63" s="18">
        <f>F62+F57+F53</f>
        <v>82300.59</v>
      </c>
      <c r="G63" s="18">
        <f>G62+G57+G53</f>
        <v>0</v>
      </c>
      <c r="H63" s="18">
        <f>H62+H57+H53</f>
        <v>0</v>
      </c>
      <c r="I63" s="19">
        <f>F63+G63</f>
        <v>82300.59</v>
      </c>
    </row>
    <row r="64" spans="1:9" ht="12.75">
      <c r="A64" s="11"/>
      <c r="B64" s="17"/>
      <c r="C64" s="5" t="s">
        <v>36</v>
      </c>
      <c r="D64" s="4"/>
      <c r="E64" s="4"/>
      <c r="F64" s="18"/>
      <c r="G64" s="18"/>
      <c r="H64" s="18"/>
      <c r="I64" s="19"/>
    </row>
    <row r="65" spans="1:9" ht="12.75">
      <c r="A65" s="11"/>
      <c r="B65" s="7" t="s">
        <v>70</v>
      </c>
      <c r="C65" s="4"/>
      <c r="D65" s="4"/>
      <c r="E65" s="4"/>
      <c r="F65" s="18"/>
      <c r="G65" s="18"/>
      <c r="H65" s="18"/>
      <c r="I65" s="19"/>
    </row>
    <row r="66" spans="1:9" ht="12.75">
      <c r="A66" s="47"/>
      <c r="B66" s="16"/>
      <c r="C66" s="8"/>
      <c r="D66" s="4"/>
      <c r="E66" s="4"/>
      <c r="F66" s="9"/>
      <c r="G66" s="9"/>
      <c r="H66" s="9"/>
      <c r="I66" s="19"/>
    </row>
    <row r="67" spans="1:9" ht="12.75">
      <c r="A67" s="11"/>
      <c r="B67" s="12" t="s">
        <v>71</v>
      </c>
      <c r="C67" s="4"/>
      <c r="D67" s="4"/>
      <c r="E67" s="4"/>
      <c r="F67" s="13">
        <f>SUM(F66:F66)</f>
        <v>0</v>
      </c>
      <c r="G67" s="13">
        <f>SUM(G66:G66)</f>
        <v>0</v>
      </c>
      <c r="H67" s="13">
        <f>SUM(H66:H66)</f>
        <v>0</v>
      </c>
      <c r="I67" s="14">
        <f>F67+G67</f>
        <v>0</v>
      </c>
    </row>
    <row r="68" spans="1:9" ht="12.75">
      <c r="A68" s="11"/>
      <c r="B68" s="7" t="s">
        <v>39</v>
      </c>
      <c r="C68" s="4"/>
      <c r="D68" s="4"/>
      <c r="E68" s="4"/>
      <c r="F68" s="13"/>
      <c r="G68" s="13"/>
      <c r="H68" s="13"/>
      <c r="I68" s="14"/>
    </row>
    <row r="69" spans="1:9" ht="12.75">
      <c r="A69" s="47"/>
      <c r="B69" s="16"/>
      <c r="C69" s="8"/>
      <c r="D69" s="4"/>
      <c r="E69" s="4"/>
      <c r="F69" s="9"/>
      <c r="G69" s="9"/>
      <c r="H69" s="9"/>
      <c r="I69" s="14"/>
    </row>
    <row r="70" spans="1:9" ht="12.75">
      <c r="A70" s="11"/>
      <c r="B70" s="12" t="s">
        <v>40</v>
      </c>
      <c r="C70" s="4"/>
      <c r="D70" s="4"/>
      <c r="E70" s="4"/>
      <c r="F70" s="13">
        <f>SUM(F69:F69)</f>
        <v>0</v>
      </c>
      <c r="G70" s="13">
        <f>SUM(G69:G69)</f>
        <v>0</v>
      </c>
      <c r="H70" s="13">
        <f>SUM(H69:H69)</f>
        <v>0</v>
      </c>
      <c r="I70" s="14">
        <f>F70+G70</f>
        <v>0</v>
      </c>
    </row>
    <row r="71" spans="1:9" ht="12.75">
      <c r="A71" s="11"/>
      <c r="B71" s="7" t="s">
        <v>72</v>
      </c>
      <c r="C71" s="4"/>
      <c r="D71" s="4"/>
      <c r="E71" s="4"/>
      <c r="F71" s="13"/>
      <c r="G71" s="13"/>
      <c r="H71" s="13"/>
      <c r="I71" s="14"/>
    </row>
    <row r="72" spans="1:9" ht="12.75">
      <c r="A72" s="47"/>
      <c r="B72" s="16"/>
      <c r="C72" s="8"/>
      <c r="D72" s="4"/>
      <c r="E72" s="4"/>
      <c r="F72" s="9"/>
      <c r="G72" s="9"/>
      <c r="H72" s="9"/>
      <c r="I72" s="14"/>
    </row>
    <row r="73" spans="1:9" ht="12.75">
      <c r="A73" s="11"/>
      <c r="B73" s="12" t="s">
        <v>73</v>
      </c>
      <c r="C73" s="4"/>
      <c r="D73" s="4"/>
      <c r="E73" s="4"/>
      <c r="F73" s="13">
        <f>SUM(F72:F72)</f>
        <v>0</v>
      </c>
      <c r="G73" s="13">
        <f>SUM(G72:G72)</f>
        <v>0</v>
      </c>
      <c r="H73" s="13">
        <f>SUM(H72:H72)</f>
        <v>0</v>
      </c>
      <c r="I73" s="14">
        <f>F73+G73</f>
        <v>0</v>
      </c>
    </row>
    <row r="74" spans="1:9" ht="12.75">
      <c r="A74" s="11"/>
      <c r="B74" s="7" t="s">
        <v>55</v>
      </c>
      <c r="C74" s="8"/>
      <c r="D74" s="4"/>
      <c r="E74" s="4"/>
      <c r="F74" s="13"/>
      <c r="G74" s="13"/>
      <c r="H74" s="13"/>
      <c r="I74" s="14"/>
    </row>
    <row r="75" spans="1:9" ht="12.75">
      <c r="A75" s="47"/>
      <c r="B75" s="16"/>
      <c r="C75" s="8"/>
      <c r="D75" s="4"/>
      <c r="E75" s="4"/>
      <c r="F75" s="9"/>
      <c r="G75" s="9"/>
      <c r="H75" s="9"/>
      <c r="I75" s="14"/>
    </row>
    <row r="76" spans="1:9" ht="12.75">
      <c r="A76" s="11"/>
      <c r="B76" s="12" t="s">
        <v>56</v>
      </c>
      <c r="C76" s="4"/>
      <c r="D76" s="4"/>
      <c r="E76" s="4"/>
      <c r="F76" s="13">
        <f>SUM(F75:F75)</f>
        <v>0</v>
      </c>
      <c r="G76" s="13">
        <f>SUM(G75:G75)</f>
        <v>0</v>
      </c>
      <c r="H76" s="13">
        <f>SUM(H75:H75)</f>
        <v>0</v>
      </c>
      <c r="I76" s="14">
        <f>F76+G76</f>
        <v>0</v>
      </c>
    </row>
    <row r="77" spans="1:9" ht="12.75">
      <c r="A77" s="11"/>
      <c r="B77" s="17" t="s">
        <v>57</v>
      </c>
      <c r="C77" s="4"/>
      <c r="D77" s="4"/>
      <c r="E77" s="4"/>
      <c r="F77" s="18">
        <f>F76+F73+F70+F67</f>
        <v>0</v>
      </c>
      <c r="G77" s="18">
        <f>G76+G73+G70+G67</f>
        <v>0</v>
      </c>
      <c r="H77" s="18">
        <f>H76+H73+H70+H67</f>
        <v>0</v>
      </c>
      <c r="I77" s="19">
        <f>F77+G77</f>
        <v>0</v>
      </c>
    </row>
    <row r="78" spans="1:9" ht="15.75">
      <c r="A78" s="4"/>
      <c r="B78" s="28" t="s">
        <v>22</v>
      </c>
      <c r="C78" s="29"/>
      <c r="D78" s="4"/>
      <c r="E78" s="4"/>
      <c r="F78" s="30">
        <f>F77+F63+F49+F39+F22</f>
        <v>607453.47</v>
      </c>
      <c r="G78" s="30">
        <f>G77+G63+G49+G39+G22</f>
        <v>0</v>
      </c>
      <c r="H78" s="30">
        <f>H77+H63+H49+H39+H22</f>
        <v>157.8</v>
      </c>
      <c r="I78" s="31">
        <f>I77+I63+I49+I39+I22</f>
        <v>607453.47</v>
      </c>
    </row>
    <row r="79" spans="1:9" ht="15.75">
      <c r="A79" s="32"/>
      <c r="B79" s="33" t="s">
        <v>23</v>
      </c>
      <c r="C79" s="32" t="s">
        <v>24</v>
      </c>
      <c r="D79" s="32"/>
      <c r="E79" s="32"/>
      <c r="F79" s="165">
        <f>F78+G78</f>
        <v>607453.47</v>
      </c>
      <c r="G79" s="166"/>
      <c r="H79" s="62">
        <f>H78*1.3</f>
        <v>205.14000000000001</v>
      </c>
      <c r="I79" s="32"/>
    </row>
    <row r="81" spans="1:9" ht="12.75">
      <c r="A81" s="167" t="s">
        <v>43</v>
      </c>
      <c r="B81" s="167"/>
      <c r="C81" s="167"/>
      <c r="D81" s="167"/>
      <c r="E81" s="167"/>
      <c r="F81" s="167"/>
      <c r="G81" s="167"/>
      <c r="H81" s="167"/>
      <c r="I81" s="167"/>
    </row>
    <row r="82" spans="1:9" ht="12.75">
      <c r="A82" s="167" t="s">
        <v>58</v>
      </c>
      <c r="B82" s="167"/>
      <c r="C82" s="167"/>
      <c r="D82" s="167"/>
      <c r="E82" s="167"/>
      <c r="F82" s="167"/>
      <c r="G82" s="167"/>
      <c r="H82" s="167"/>
      <c r="I82" s="167"/>
    </row>
    <row r="83" spans="6:9" ht="38.25" customHeight="1">
      <c r="F83" s="170" t="s">
        <v>119</v>
      </c>
      <c r="G83" s="170"/>
      <c r="H83" s="175" t="s">
        <v>123</v>
      </c>
      <c r="I83" s="175"/>
    </row>
    <row r="84" spans="6:9" ht="38.25" customHeight="1">
      <c r="F84" s="170" t="s">
        <v>120</v>
      </c>
      <c r="G84" s="170"/>
      <c r="H84" s="175" t="s">
        <v>124</v>
      </c>
      <c r="I84" s="175"/>
    </row>
    <row r="101" spans="1:9" ht="12.75">
      <c r="A101" s="163" t="s">
        <v>25</v>
      </c>
      <c r="B101" s="163"/>
      <c r="C101" s="163"/>
      <c r="D101" s="163"/>
      <c r="E101" s="163"/>
      <c r="F101" s="163"/>
      <c r="G101" s="163"/>
      <c r="H101" s="163"/>
      <c r="I101" s="163"/>
    </row>
  </sheetData>
  <sheetProtection/>
  <mergeCells count="9">
    <mergeCell ref="A101:I101"/>
    <mergeCell ref="A1:I1"/>
    <mergeCell ref="F79:G79"/>
    <mergeCell ref="A81:I81"/>
    <mergeCell ref="A82:I82"/>
    <mergeCell ref="F83:G83"/>
    <mergeCell ref="F84:G84"/>
    <mergeCell ref="H83:I83"/>
    <mergeCell ref="H84:I84"/>
  </mergeCells>
  <printOptions/>
  <pageMargins left="0.3937007874015748" right="0.1968503937007874" top="0.3937007874015748" bottom="0.3937007874015748" header="0.3937007874015748" footer="0.1968503937007874"/>
  <pageSetup horizontalDpi="600" verticalDpi="600" orientation="landscape" paperSize="9" r:id="rId1"/>
  <headerFooter alignWithMargins="0">
    <oddFooter>&amp;L&amp;B Конфиденциально&amp;B&amp;C&amp;D&amp;RСтраница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8"/>
  <sheetViews>
    <sheetView zoomScale="75" zoomScaleNormal="75" zoomScalePageLayoutView="0" workbookViewId="0" topLeftCell="B16">
      <selection activeCell="G20" sqref="G20"/>
    </sheetView>
  </sheetViews>
  <sheetFormatPr defaultColWidth="9.140625" defaultRowHeight="12.75"/>
  <cols>
    <col min="1" max="1" width="7.28125" style="0" customWidth="1"/>
    <col min="2" max="3" width="31.421875" style="0" customWidth="1"/>
    <col min="4" max="5" width="7.28125" style="0" customWidth="1"/>
    <col min="6" max="6" width="14.7109375" style="0" customWidth="1"/>
    <col min="7" max="7" width="14.57421875" style="0" customWidth="1"/>
    <col min="8" max="8" width="8.57421875" style="0" customWidth="1"/>
    <col min="9" max="9" width="18.28125" style="0" customWidth="1"/>
  </cols>
  <sheetData>
    <row r="1" spans="1:9" s="1" customFormat="1" ht="15.75">
      <c r="A1" s="164" t="s">
        <v>261</v>
      </c>
      <c r="B1" s="164"/>
      <c r="C1" s="164"/>
      <c r="D1" s="164"/>
      <c r="E1" s="164"/>
      <c r="F1" s="164"/>
      <c r="G1" s="164"/>
      <c r="H1" s="164"/>
      <c r="I1" s="164"/>
    </row>
    <row r="2" spans="1:9" s="1" customFormat="1" ht="38.25">
      <c r="A2" s="2" t="s">
        <v>0</v>
      </c>
      <c r="B2" s="3" t="s">
        <v>1</v>
      </c>
      <c r="C2" s="3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1" customFormat="1" ht="12.75">
      <c r="A3" s="4"/>
      <c r="B3" s="4"/>
      <c r="C3" s="5" t="s">
        <v>9</v>
      </c>
      <c r="D3" s="4"/>
      <c r="E3" s="4"/>
      <c r="F3" s="4"/>
      <c r="G3" s="4"/>
      <c r="H3" s="4"/>
      <c r="I3" s="6"/>
    </row>
    <row r="4" spans="1:9" s="1" customFormat="1" ht="12.75">
      <c r="A4" s="11"/>
      <c r="B4" s="7" t="s">
        <v>31</v>
      </c>
      <c r="C4" s="5"/>
      <c r="D4" s="4"/>
      <c r="E4" s="4"/>
      <c r="F4" s="4"/>
      <c r="G4" s="4"/>
      <c r="H4" s="4"/>
      <c r="I4" s="6"/>
    </row>
    <row r="5" spans="1:9" s="1" customFormat="1" ht="28.5" customHeight="1">
      <c r="A5" s="49">
        <v>18</v>
      </c>
      <c r="B5" s="8" t="s">
        <v>320</v>
      </c>
      <c r="C5" s="8" t="s">
        <v>321</v>
      </c>
      <c r="D5" s="4" t="s">
        <v>35</v>
      </c>
      <c r="E5" s="4">
        <v>60</v>
      </c>
      <c r="F5" s="9">
        <v>15932.24</v>
      </c>
      <c r="G5" s="9"/>
      <c r="H5" s="9">
        <v>38.24</v>
      </c>
      <c r="I5" s="10"/>
    </row>
    <row r="6" spans="1:9" s="1" customFormat="1" ht="28.5" customHeight="1">
      <c r="A6" s="49">
        <v>19</v>
      </c>
      <c r="B6" s="8" t="s">
        <v>323</v>
      </c>
      <c r="C6" s="8" t="s">
        <v>324</v>
      </c>
      <c r="D6" s="4" t="s">
        <v>35</v>
      </c>
      <c r="E6" s="4">
        <v>87.9</v>
      </c>
      <c r="F6" s="9">
        <v>41807.9</v>
      </c>
      <c r="G6" s="9"/>
      <c r="H6" s="9">
        <v>222.6</v>
      </c>
      <c r="I6" s="10"/>
    </row>
    <row r="7" spans="1:9" s="1" customFormat="1" ht="12.75">
      <c r="A7" s="11"/>
      <c r="B7" s="15" t="s">
        <v>32</v>
      </c>
      <c r="C7" s="5"/>
      <c r="D7" s="4"/>
      <c r="E7" s="4"/>
      <c r="F7" s="13">
        <f>SUM(F5:F6)</f>
        <v>57740.14</v>
      </c>
      <c r="G7" s="13">
        <f>SUM(G5:G5)</f>
        <v>0</v>
      </c>
      <c r="H7" s="13">
        <v>260.84</v>
      </c>
      <c r="I7" s="14">
        <f>F7+G7</f>
        <v>57740.14</v>
      </c>
    </row>
    <row r="8" spans="1:9" s="1" customFormat="1" ht="12.75">
      <c r="A8" s="11"/>
      <c r="B8" s="7" t="s">
        <v>29</v>
      </c>
      <c r="C8" s="5"/>
      <c r="D8" s="4"/>
      <c r="E8" s="4"/>
      <c r="F8" s="4"/>
      <c r="G8" s="4"/>
      <c r="H8" s="4"/>
      <c r="I8" s="6"/>
    </row>
    <row r="9" spans="1:9" s="1" customFormat="1" ht="12.75">
      <c r="A9" s="49">
        <v>37</v>
      </c>
      <c r="B9" s="8" t="s">
        <v>322</v>
      </c>
      <c r="C9" s="8" t="s">
        <v>319</v>
      </c>
      <c r="D9" s="4" t="s">
        <v>10</v>
      </c>
      <c r="E9" s="4">
        <v>2</v>
      </c>
      <c r="F9" s="9">
        <v>37598.6</v>
      </c>
      <c r="G9" s="9"/>
      <c r="H9" s="9">
        <v>170.08</v>
      </c>
      <c r="I9" s="6"/>
    </row>
    <row r="10" spans="1:9" s="1" customFormat="1" ht="12.75">
      <c r="A10" s="49">
        <v>40</v>
      </c>
      <c r="B10" s="8" t="s">
        <v>325</v>
      </c>
      <c r="C10" s="8" t="s">
        <v>317</v>
      </c>
      <c r="D10" s="4" t="s">
        <v>35</v>
      </c>
      <c r="E10" s="4">
        <v>22.25</v>
      </c>
      <c r="F10" s="9"/>
      <c r="G10" s="9">
        <v>12059.95</v>
      </c>
      <c r="H10" s="9">
        <v>48.29</v>
      </c>
      <c r="I10" s="6"/>
    </row>
    <row r="11" spans="1:9" s="1" customFormat="1" ht="12.75">
      <c r="A11" s="49"/>
      <c r="B11" s="8"/>
      <c r="C11" s="8"/>
      <c r="D11" s="4"/>
      <c r="E11" s="4"/>
      <c r="F11" s="9"/>
      <c r="G11" s="9"/>
      <c r="H11" s="9"/>
      <c r="I11" s="6"/>
    </row>
    <row r="12" spans="1:9" s="1" customFormat="1" ht="12.75">
      <c r="A12" s="11"/>
      <c r="B12" s="15" t="s">
        <v>30</v>
      </c>
      <c r="C12" s="5"/>
      <c r="D12" s="4"/>
      <c r="E12" s="4"/>
      <c r="F12" s="13">
        <f>SUM(F9:F11)</f>
        <v>37598.6</v>
      </c>
      <c r="G12" s="13">
        <f>SUM(G9:G11)</f>
        <v>12059.95</v>
      </c>
      <c r="H12" s="13">
        <f>SUM(H9:H11)</f>
        <v>218.37</v>
      </c>
      <c r="I12" s="14">
        <f>F12+G12</f>
        <v>49658.55</v>
      </c>
    </row>
    <row r="13" spans="1:9" s="1" customFormat="1" ht="12.75">
      <c r="A13" s="11"/>
      <c r="B13" s="15" t="s">
        <v>52</v>
      </c>
      <c r="C13" s="5"/>
      <c r="D13" s="4"/>
      <c r="E13" s="4"/>
      <c r="F13" s="13"/>
      <c r="G13" s="13"/>
      <c r="H13" s="13"/>
      <c r="I13" s="14"/>
    </row>
    <row r="14" spans="1:9" s="1" customFormat="1" ht="12.75">
      <c r="A14" s="49">
        <v>25</v>
      </c>
      <c r="B14" s="8" t="s">
        <v>316</v>
      </c>
      <c r="C14" s="8" t="s">
        <v>317</v>
      </c>
      <c r="D14" s="4" t="s">
        <v>11</v>
      </c>
      <c r="E14" s="4">
        <v>33.12</v>
      </c>
      <c r="F14" s="9"/>
      <c r="G14" s="9">
        <v>24544.41</v>
      </c>
      <c r="H14" s="9">
        <v>126.29</v>
      </c>
      <c r="I14" s="14"/>
    </row>
    <row r="15" spans="1:9" s="1" customFormat="1" ht="12.75">
      <c r="A15" s="49">
        <v>26</v>
      </c>
      <c r="B15" s="8" t="s">
        <v>326</v>
      </c>
      <c r="C15" s="8" t="s">
        <v>327</v>
      </c>
      <c r="D15" s="4" t="s">
        <v>11</v>
      </c>
      <c r="E15" s="4">
        <v>12.5</v>
      </c>
      <c r="F15" s="9"/>
      <c r="G15" s="9">
        <v>13527.56</v>
      </c>
      <c r="H15" s="9">
        <v>9.29</v>
      </c>
      <c r="I15" s="14"/>
    </row>
    <row r="16" spans="1:9" s="1" customFormat="1" ht="12.75">
      <c r="A16" s="11"/>
      <c r="B16" s="15" t="s">
        <v>54</v>
      </c>
      <c r="C16" s="5"/>
      <c r="D16" s="4"/>
      <c r="E16" s="4"/>
      <c r="F16" s="13">
        <f>SUM(F14:F14)</f>
        <v>0</v>
      </c>
      <c r="G16" s="13">
        <f>SUM(G14:G15)</f>
        <v>38071.97</v>
      </c>
      <c r="H16" s="13">
        <f>SUM(H14:H15)</f>
        <v>135.58</v>
      </c>
      <c r="I16" s="14">
        <f>F16+G16</f>
        <v>38071.97</v>
      </c>
    </row>
    <row r="17" spans="1:9" s="1" customFormat="1" ht="12.75">
      <c r="A17" s="11"/>
      <c r="B17" s="17" t="s">
        <v>13</v>
      </c>
      <c r="C17" s="4" t="s">
        <v>64</v>
      </c>
      <c r="D17" s="4"/>
      <c r="E17" s="4"/>
      <c r="F17" s="18">
        <f>F16+F12+F7</f>
        <v>95338.73999999999</v>
      </c>
      <c r="G17" s="18">
        <f>G16+G12+G7</f>
        <v>50131.92</v>
      </c>
      <c r="H17" s="18">
        <f>H16+H12+H7</f>
        <v>614.79</v>
      </c>
      <c r="I17" s="19">
        <f>F17+G17</f>
        <v>145470.65999999997</v>
      </c>
    </row>
    <row r="18" spans="1:9" s="1" customFormat="1" ht="12.75">
      <c r="A18" s="11"/>
      <c r="B18" s="4"/>
      <c r="C18" s="5" t="s">
        <v>14</v>
      </c>
      <c r="D18" s="4"/>
      <c r="E18" s="4"/>
      <c r="F18" s="4"/>
      <c r="G18" s="4"/>
      <c r="H18" s="4"/>
      <c r="I18" s="6"/>
    </row>
    <row r="19" spans="1:9" s="1" customFormat="1" ht="12.75">
      <c r="A19" s="11"/>
      <c r="B19" s="7" t="s">
        <v>15</v>
      </c>
      <c r="C19" s="16"/>
      <c r="D19" s="4"/>
      <c r="E19" s="4"/>
      <c r="F19" s="13"/>
      <c r="G19" s="13"/>
      <c r="H19" s="13"/>
      <c r="I19" s="14"/>
    </row>
    <row r="20" spans="1:9" s="1" customFormat="1" ht="24.75" customHeight="1">
      <c r="A20" s="49"/>
      <c r="B20" s="8"/>
      <c r="C20" s="16"/>
      <c r="D20" s="4"/>
      <c r="E20" s="4"/>
      <c r="F20" s="9"/>
      <c r="G20" s="9"/>
      <c r="H20" s="9"/>
      <c r="I20" s="50"/>
    </row>
    <row r="21" spans="1:9" s="1" customFormat="1" ht="24.75" customHeight="1">
      <c r="A21" s="49"/>
      <c r="B21" s="8"/>
      <c r="C21" s="16"/>
      <c r="D21" s="4"/>
      <c r="E21" s="4"/>
      <c r="F21" s="9"/>
      <c r="G21" s="9"/>
      <c r="H21" s="9"/>
      <c r="I21" s="50"/>
    </row>
    <row r="22" spans="1:9" s="1" customFormat="1" ht="24.75" customHeight="1">
      <c r="A22" s="49"/>
      <c r="B22" s="8"/>
      <c r="C22" s="16"/>
      <c r="D22" s="4"/>
      <c r="E22" s="4"/>
      <c r="F22" s="9"/>
      <c r="G22" s="9"/>
      <c r="H22" s="9"/>
      <c r="I22" s="50"/>
    </row>
    <row r="23" spans="1:9" s="1" customFormat="1" ht="12.75">
      <c r="A23" s="49"/>
      <c r="B23" s="16"/>
      <c r="C23" s="8"/>
      <c r="D23" s="4"/>
      <c r="E23" s="4"/>
      <c r="F23" s="9"/>
      <c r="G23" s="9"/>
      <c r="H23" s="9"/>
      <c r="I23" s="10"/>
    </row>
    <row r="24" spans="1:9" s="1" customFormat="1" ht="12.75">
      <c r="A24" s="11"/>
      <c r="B24" s="12" t="s">
        <v>16</v>
      </c>
      <c r="C24" s="16"/>
      <c r="D24" s="4"/>
      <c r="E24" s="4"/>
      <c r="F24" s="13">
        <f>SUM(F20:F23)</f>
        <v>0</v>
      </c>
      <c r="G24" s="13">
        <f>SUM(G20:G23)</f>
        <v>0</v>
      </c>
      <c r="H24" s="13">
        <f>SUM(H20:H23)</f>
        <v>0</v>
      </c>
      <c r="I24" s="14">
        <f>F24+G24</f>
        <v>0</v>
      </c>
    </row>
    <row r="25" spans="1:9" s="1" customFormat="1" ht="12.75">
      <c r="A25" s="11"/>
      <c r="B25" s="17" t="s">
        <v>17</v>
      </c>
      <c r="C25" s="4"/>
      <c r="D25" s="4"/>
      <c r="E25" s="4"/>
      <c r="F25" s="18">
        <f>F24</f>
        <v>0</v>
      </c>
      <c r="G25" s="18">
        <f>G24</f>
        <v>0</v>
      </c>
      <c r="H25" s="18">
        <f>H24</f>
        <v>0</v>
      </c>
      <c r="I25" s="19">
        <f>F25+G25</f>
        <v>0</v>
      </c>
    </row>
    <row r="26" spans="1:9" ht="12.75">
      <c r="A26" s="11"/>
      <c r="B26" s="4"/>
      <c r="C26" s="5" t="s">
        <v>18</v>
      </c>
      <c r="D26" s="4"/>
      <c r="E26" s="4"/>
      <c r="F26" s="4"/>
      <c r="G26" s="4"/>
      <c r="H26" s="4"/>
      <c r="I26" s="20"/>
    </row>
    <row r="27" spans="1:9" ht="12.75">
      <c r="A27" s="11"/>
      <c r="B27" s="7" t="s">
        <v>19</v>
      </c>
      <c r="C27" s="4"/>
      <c r="D27" s="4"/>
      <c r="E27" s="4"/>
      <c r="F27" s="4"/>
      <c r="G27" s="4"/>
      <c r="H27" s="4"/>
      <c r="I27" s="20"/>
    </row>
    <row r="28" spans="1:9" ht="12.75">
      <c r="A28" s="49">
        <v>36</v>
      </c>
      <c r="B28" s="8" t="s">
        <v>318</v>
      </c>
      <c r="C28" s="8" t="s">
        <v>319</v>
      </c>
      <c r="D28" s="4" t="s">
        <v>10</v>
      </c>
      <c r="E28" s="4">
        <v>2</v>
      </c>
      <c r="F28" s="9">
        <v>35767.78</v>
      </c>
      <c r="G28" s="4"/>
      <c r="H28" s="9">
        <v>180.29</v>
      </c>
      <c r="I28" s="20"/>
    </row>
    <row r="29" spans="1:9" ht="12.75">
      <c r="A29" s="49">
        <v>37</v>
      </c>
      <c r="B29" s="8" t="s">
        <v>329</v>
      </c>
      <c r="C29" s="8" t="s">
        <v>321</v>
      </c>
      <c r="D29" s="4" t="s">
        <v>35</v>
      </c>
      <c r="E29" s="4">
        <v>84.4</v>
      </c>
      <c r="F29" s="9">
        <v>37157.16</v>
      </c>
      <c r="G29" s="4"/>
      <c r="H29" s="9"/>
      <c r="I29" s="20"/>
    </row>
    <row r="30" spans="1:9" ht="12.75">
      <c r="A30" s="22"/>
      <c r="B30" s="23" t="s">
        <v>20</v>
      </c>
      <c r="C30" s="24"/>
      <c r="D30" s="24"/>
      <c r="E30" s="24"/>
      <c r="F30" s="25">
        <f>SUM(F28:F29)</f>
        <v>72924.94</v>
      </c>
      <c r="G30" s="25">
        <f>SUM(G28:G29)</f>
        <v>0</v>
      </c>
      <c r="H30" s="25">
        <f>SUM(H28:H29)</f>
        <v>180.29</v>
      </c>
      <c r="I30" s="14">
        <f>F30+G30</f>
        <v>72924.94</v>
      </c>
    </row>
    <row r="31" spans="1:9" ht="12.75">
      <c r="A31" s="11"/>
      <c r="B31" s="17" t="s">
        <v>21</v>
      </c>
      <c r="C31" s="4"/>
      <c r="D31" s="4"/>
      <c r="E31" s="4"/>
      <c r="F31" s="18">
        <f>F30</f>
        <v>72924.94</v>
      </c>
      <c r="G31" s="18">
        <f>G30</f>
        <v>0</v>
      </c>
      <c r="H31" s="18">
        <f>H30</f>
        <v>180.29</v>
      </c>
      <c r="I31" s="19">
        <f>F31+G31</f>
        <v>72924.94</v>
      </c>
    </row>
    <row r="32" spans="1:9" ht="12.75">
      <c r="A32" s="11"/>
      <c r="B32" s="17"/>
      <c r="C32" s="5" t="s">
        <v>45</v>
      </c>
      <c r="D32" s="4"/>
      <c r="E32" s="4"/>
      <c r="F32" s="18"/>
      <c r="G32" s="18"/>
      <c r="H32" s="18"/>
      <c r="I32" s="19"/>
    </row>
    <row r="33" spans="1:9" ht="12.75">
      <c r="A33" s="11"/>
      <c r="B33" s="7" t="s">
        <v>50</v>
      </c>
      <c r="C33" s="5"/>
      <c r="D33" s="4"/>
      <c r="E33" s="4"/>
      <c r="F33" s="18"/>
      <c r="G33" s="18"/>
      <c r="H33" s="18"/>
      <c r="I33" s="19"/>
    </row>
    <row r="34" spans="1:9" ht="25.5">
      <c r="A34" s="49">
        <v>25</v>
      </c>
      <c r="B34" s="16" t="s">
        <v>328</v>
      </c>
      <c r="C34" s="8" t="s">
        <v>321</v>
      </c>
      <c r="D34" s="4" t="s">
        <v>35</v>
      </c>
      <c r="E34" s="4">
        <v>972</v>
      </c>
      <c r="F34" s="9">
        <v>485964.66</v>
      </c>
      <c r="G34" s="9"/>
      <c r="H34" s="9">
        <v>838.59</v>
      </c>
      <c r="I34" s="50" t="s">
        <v>244</v>
      </c>
    </row>
    <row r="35" spans="1:9" ht="12.75">
      <c r="A35" s="49"/>
      <c r="B35" s="16"/>
      <c r="C35" s="16"/>
      <c r="D35" s="4"/>
      <c r="E35" s="4"/>
      <c r="F35" s="9"/>
      <c r="G35" s="9"/>
      <c r="H35" s="9"/>
      <c r="I35" s="50"/>
    </row>
    <row r="36" spans="1:9" ht="12.75">
      <c r="A36" s="49"/>
      <c r="B36" s="8"/>
      <c r="C36" s="16"/>
      <c r="D36" s="4"/>
      <c r="E36" s="4"/>
      <c r="F36" s="9"/>
      <c r="G36" s="9"/>
      <c r="H36" s="9"/>
      <c r="I36" s="50"/>
    </row>
    <row r="37" spans="1:9" ht="12.75">
      <c r="A37" s="11"/>
      <c r="B37" s="12" t="s">
        <v>51</v>
      </c>
      <c r="C37" s="16"/>
      <c r="D37" s="4"/>
      <c r="E37" s="4"/>
      <c r="F37" s="13">
        <f>SUM(F34:F36)</f>
        <v>485964.66</v>
      </c>
      <c r="G37" s="13">
        <f>SUM(G34:G36)</f>
        <v>0</v>
      </c>
      <c r="H37" s="13">
        <f>SUM(H34:H36)</f>
        <v>838.59</v>
      </c>
      <c r="I37" s="14">
        <f>F37+G37</f>
        <v>485964.66</v>
      </c>
    </row>
    <row r="38" spans="1:9" ht="12.75">
      <c r="A38" s="11"/>
      <c r="B38" s="7" t="s">
        <v>46</v>
      </c>
      <c r="C38" s="5"/>
      <c r="D38" s="4"/>
      <c r="E38" s="4"/>
      <c r="F38" s="18"/>
      <c r="G38" s="18"/>
      <c r="H38" s="18"/>
      <c r="I38" s="19"/>
    </row>
    <row r="39" spans="1:9" ht="12.75">
      <c r="A39" s="49"/>
      <c r="B39" s="16"/>
      <c r="C39" s="8"/>
      <c r="D39" s="4"/>
      <c r="E39" s="4"/>
      <c r="F39" s="9"/>
      <c r="G39" s="9"/>
      <c r="H39" s="9"/>
      <c r="I39" s="19"/>
    </row>
    <row r="40" spans="1:9" ht="12.75">
      <c r="A40" s="11"/>
      <c r="B40" s="12" t="s">
        <v>51</v>
      </c>
      <c r="C40" s="16"/>
      <c r="D40" s="4"/>
      <c r="E40" s="4"/>
      <c r="F40" s="13">
        <f>SUM(F39:F39)</f>
        <v>0</v>
      </c>
      <c r="G40" s="13">
        <f>SUM(G39:G39)</f>
        <v>0</v>
      </c>
      <c r="H40" s="13">
        <f>SUM(H39:H39)</f>
        <v>0</v>
      </c>
      <c r="I40" s="14">
        <f>F40+G40</f>
        <v>0</v>
      </c>
    </row>
    <row r="41" spans="1:9" ht="12.75">
      <c r="A41" s="11"/>
      <c r="B41" s="17" t="s">
        <v>48</v>
      </c>
      <c r="C41" s="4"/>
      <c r="D41" s="4"/>
      <c r="E41" s="4"/>
      <c r="F41" s="18">
        <f>F40+F37</f>
        <v>485964.66</v>
      </c>
      <c r="G41" s="18">
        <f>G40+G37</f>
        <v>0</v>
      </c>
      <c r="H41" s="18">
        <f>H40+H37</f>
        <v>838.59</v>
      </c>
      <c r="I41" s="19">
        <f>F41+G41</f>
        <v>485964.66</v>
      </c>
    </row>
    <row r="42" spans="1:9" ht="12.75">
      <c r="A42" s="11"/>
      <c r="B42" s="17"/>
      <c r="C42" s="5" t="s">
        <v>36</v>
      </c>
      <c r="D42" s="4"/>
      <c r="E42" s="4"/>
      <c r="F42" s="18"/>
      <c r="G42" s="18"/>
      <c r="H42" s="18"/>
      <c r="I42" s="19"/>
    </row>
    <row r="43" spans="1:9" ht="12.75">
      <c r="A43" s="11"/>
      <c r="B43" s="7" t="s">
        <v>336</v>
      </c>
      <c r="C43" s="4"/>
      <c r="D43" s="4"/>
      <c r="E43" s="4"/>
      <c r="F43" s="18"/>
      <c r="G43" s="18"/>
      <c r="H43" s="18"/>
      <c r="I43" s="19"/>
    </row>
    <row r="44" spans="1:9" ht="12.75">
      <c r="A44" s="49">
        <v>8</v>
      </c>
      <c r="B44" s="16" t="s">
        <v>338</v>
      </c>
      <c r="C44" s="8" t="s">
        <v>333</v>
      </c>
      <c r="D44" s="4" t="s">
        <v>35</v>
      </c>
      <c r="E44" s="4">
        <v>185</v>
      </c>
      <c r="F44" s="9">
        <v>82129.6</v>
      </c>
      <c r="G44" s="9"/>
      <c r="H44" s="9"/>
      <c r="I44" s="19"/>
    </row>
    <row r="45" spans="1:9" ht="12.75">
      <c r="A45" s="11"/>
      <c r="B45" s="12" t="s">
        <v>337</v>
      </c>
      <c r="C45" s="4"/>
      <c r="D45" s="4"/>
      <c r="E45" s="4"/>
      <c r="F45" s="13">
        <f>SUM(F44:F44)</f>
        <v>82129.6</v>
      </c>
      <c r="G45" s="13">
        <f>SUM(G44:G44)</f>
        <v>0</v>
      </c>
      <c r="H45" s="13">
        <f>SUM(H44:H44)</f>
        <v>0</v>
      </c>
      <c r="I45" s="14">
        <f>F45+G45</f>
        <v>82129.6</v>
      </c>
    </row>
    <row r="46" spans="1:9" ht="12.75">
      <c r="A46" s="11"/>
      <c r="B46" s="7" t="s">
        <v>330</v>
      </c>
      <c r="C46" s="4"/>
      <c r="D46" s="4"/>
      <c r="E46" s="4"/>
      <c r="F46" s="13"/>
      <c r="G46" s="13"/>
      <c r="H46" s="13"/>
      <c r="I46" s="14"/>
    </row>
    <row r="47" spans="1:9" ht="12.75">
      <c r="A47" s="49">
        <v>6</v>
      </c>
      <c r="B47" s="16" t="s">
        <v>332</v>
      </c>
      <c r="C47" s="8" t="s">
        <v>333</v>
      </c>
      <c r="D47" s="4" t="s">
        <v>35</v>
      </c>
      <c r="E47" s="4">
        <v>232</v>
      </c>
      <c r="F47" s="9">
        <v>111358.36</v>
      </c>
      <c r="G47" s="9"/>
      <c r="H47" s="9"/>
      <c r="I47" s="14"/>
    </row>
    <row r="48" spans="1:9" ht="12.75">
      <c r="A48" s="49">
        <v>7</v>
      </c>
      <c r="B48" s="16" t="s">
        <v>334</v>
      </c>
      <c r="C48" s="8" t="s">
        <v>335</v>
      </c>
      <c r="D48" s="4" t="s">
        <v>35</v>
      </c>
      <c r="E48" s="4">
        <v>55.76</v>
      </c>
      <c r="F48" s="9">
        <v>16439.26</v>
      </c>
      <c r="G48" s="9"/>
      <c r="H48" s="9"/>
      <c r="I48" s="14"/>
    </row>
    <row r="49" spans="1:9" ht="12.75">
      <c r="A49" s="11"/>
      <c r="B49" s="12" t="s">
        <v>331</v>
      </c>
      <c r="C49" s="4"/>
      <c r="D49" s="4"/>
      <c r="E49" s="4"/>
      <c r="F49" s="13">
        <f>SUM(F47:F48)</f>
        <v>127797.62</v>
      </c>
      <c r="G49" s="13">
        <f>SUM(G47:G47)</f>
        <v>0</v>
      </c>
      <c r="H49" s="13">
        <f>SUM(H47:H47)</f>
        <v>0</v>
      </c>
      <c r="I49" s="14">
        <f>F49+G49</f>
        <v>127797.62</v>
      </c>
    </row>
    <row r="50" spans="1:9" ht="12.75">
      <c r="A50" s="11"/>
      <c r="B50" s="7" t="s">
        <v>55</v>
      </c>
      <c r="C50" s="8"/>
      <c r="D50" s="4"/>
      <c r="E50" s="4"/>
      <c r="F50" s="13"/>
      <c r="G50" s="13"/>
      <c r="H50" s="13"/>
      <c r="I50" s="14"/>
    </row>
    <row r="51" spans="1:9" ht="12.75">
      <c r="A51" s="49"/>
      <c r="B51" s="16"/>
      <c r="C51" s="8"/>
      <c r="D51" s="4"/>
      <c r="E51" s="4"/>
      <c r="F51" s="13"/>
      <c r="G51" s="9"/>
      <c r="H51" s="9"/>
      <c r="I51" s="14"/>
    </row>
    <row r="52" spans="1:9" ht="12.75">
      <c r="A52" s="49"/>
      <c r="B52" s="16"/>
      <c r="C52" s="8"/>
      <c r="D52" s="4"/>
      <c r="E52" s="4"/>
      <c r="F52" s="9"/>
      <c r="G52" s="9"/>
      <c r="H52" s="9"/>
      <c r="I52" s="14"/>
    </row>
    <row r="53" spans="1:9" ht="12.75">
      <c r="A53" s="11"/>
      <c r="B53" s="12" t="s">
        <v>56</v>
      </c>
      <c r="C53" s="4"/>
      <c r="D53" s="4"/>
      <c r="E53" s="4"/>
      <c r="F53" s="13">
        <f>SUM(F51:F52)</f>
        <v>0</v>
      </c>
      <c r="G53" s="13">
        <f>SUM(G51:G52)</f>
        <v>0</v>
      </c>
      <c r="H53" s="13">
        <f>SUM(H51:H52)</f>
        <v>0</v>
      </c>
      <c r="I53" s="14">
        <f>F53+G53</f>
        <v>0</v>
      </c>
    </row>
    <row r="54" spans="1:9" ht="12.75">
      <c r="A54" s="11"/>
      <c r="B54" s="17" t="s">
        <v>57</v>
      </c>
      <c r="C54" s="4"/>
      <c r="D54" s="4"/>
      <c r="E54" s="4"/>
      <c r="F54" s="18">
        <f>F53+F49+F45</f>
        <v>209927.22</v>
      </c>
      <c r="G54" s="18">
        <f>G53+G49+G45</f>
        <v>0</v>
      </c>
      <c r="H54" s="18">
        <f>H53+H49+H45</f>
        <v>0</v>
      </c>
      <c r="I54" s="19">
        <f>F54+G54</f>
        <v>209927.22</v>
      </c>
    </row>
    <row r="55" spans="1:9" ht="15.75">
      <c r="A55" s="11"/>
      <c r="B55" s="28" t="s">
        <v>22</v>
      </c>
      <c r="C55" s="29"/>
      <c r="D55" s="4"/>
      <c r="E55" s="4"/>
      <c r="F55" s="30">
        <f>F54+F41+F31+F25+F17</f>
        <v>864155.56</v>
      </c>
      <c r="G55" s="30">
        <f>G54+G41+G31+G25+G17</f>
        <v>50131.92</v>
      </c>
      <c r="H55" s="30">
        <f>H54+H41+H31+H25+H17</f>
        <v>1633.67</v>
      </c>
      <c r="I55" s="31">
        <f>I54+I41+I31+I25+I17</f>
        <v>914287.48</v>
      </c>
    </row>
    <row r="56" spans="1:9" ht="15.75">
      <c r="A56" s="32"/>
      <c r="B56" s="33" t="s">
        <v>23</v>
      </c>
      <c r="C56" s="32" t="s">
        <v>24</v>
      </c>
      <c r="D56" s="32"/>
      <c r="E56" s="32"/>
      <c r="F56" s="165">
        <f>F55+G55</f>
        <v>914287.4800000001</v>
      </c>
      <c r="G56" s="166"/>
      <c r="H56" s="62">
        <f>H55*1.3</f>
        <v>2123.771</v>
      </c>
      <c r="I56" s="32"/>
    </row>
    <row r="58" spans="1:9" ht="12.75">
      <c r="A58" s="167" t="s">
        <v>43</v>
      </c>
      <c r="B58" s="167"/>
      <c r="C58" s="167"/>
      <c r="D58" s="167"/>
      <c r="E58" s="167"/>
      <c r="F58" s="167"/>
      <c r="G58" s="167"/>
      <c r="H58" s="167"/>
      <c r="I58" s="167"/>
    </row>
    <row r="59" spans="1:9" ht="12.75">
      <c r="A59" s="167" t="s">
        <v>58</v>
      </c>
      <c r="B59" s="167"/>
      <c r="C59" s="167"/>
      <c r="D59" s="167"/>
      <c r="E59" s="167"/>
      <c r="F59" s="167"/>
      <c r="G59" s="167"/>
      <c r="H59" s="167"/>
      <c r="I59" s="167"/>
    </row>
    <row r="60" spans="6:9" ht="38.25" customHeight="1">
      <c r="F60" s="170" t="s">
        <v>119</v>
      </c>
      <c r="G60" s="170"/>
      <c r="H60" s="175" t="s">
        <v>124</v>
      </c>
      <c r="I60" s="175"/>
    </row>
    <row r="61" spans="6:9" ht="38.25" customHeight="1">
      <c r="F61" s="170" t="s">
        <v>120</v>
      </c>
      <c r="G61" s="170"/>
      <c r="H61" s="175" t="s">
        <v>124</v>
      </c>
      <c r="I61" s="175"/>
    </row>
    <row r="64" spans="1:9" ht="12.75">
      <c r="A64" s="163" t="s">
        <v>25</v>
      </c>
      <c r="B64" s="163"/>
      <c r="C64" s="163"/>
      <c r="D64" s="163"/>
      <c r="E64" s="163"/>
      <c r="F64" s="163"/>
      <c r="G64" s="163"/>
      <c r="H64" s="163"/>
      <c r="I64" s="163"/>
    </row>
    <row r="78" spans="1:9" ht="12.75">
      <c r="A78" s="163"/>
      <c r="B78" s="163"/>
      <c r="C78" s="163"/>
      <c r="D78" s="163"/>
      <c r="E78" s="163"/>
      <c r="F78" s="163"/>
      <c r="G78" s="163"/>
      <c r="H78" s="163"/>
      <c r="I78" s="163"/>
    </row>
  </sheetData>
  <sheetProtection/>
  <mergeCells count="10">
    <mergeCell ref="F60:G60"/>
    <mergeCell ref="F61:G61"/>
    <mergeCell ref="A78:I78"/>
    <mergeCell ref="A1:I1"/>
    <mergeCell ref="F56:G56"/>
    <mergeCell ref="A58:I58"/>
    <mergeCell ref="A59:I59"/>
    <mergeCell ref="A64:I64"/>
    <mergeCell ref="H60:I60"/>
    <mergeCell ref="H61:I61"/>
  </mergeCells>
  <printOptions/>
  <pageMargins left="0.3937007874015748" right="0.1968503937007874" top="0.3937007874015748" bottom="0.3937007874015748" header="0.3937007874015748" footer="0.1968503937007874"/>
  <pageSetup horizontalDpi="600" verticalDpi="600" orientation="landscape" paperSize="9" r:id="rId1"/>
  <headerFooter alignWithMargins="0">
    <oddFooter>&amp;L&amp;B Конфиденциально&amp;B&amp;C&amp;D&amp;RСтраница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5">
      <selection activeCell="F31" sqref="F31:F32"/>
    </sheetView>
  </sheetViews>
  <sheetFormatPr defaultColWidth="9.140625" defaultRowHeight="12.75"/>
  <cols>
    <col min="1" max="1" width="7.140625" style="0" customWidth="1"/>
    <col min="2" max="2" width="31.28125" style="0" customWidth="1"/>
    <col min="3" max="3" width="31.421875" style="0" customWidth="1"/>
    <col min="4" max="4" width="7.28125" style="0" customWidth="1"/>
    <col min="5" max="5" width="7.140625" style="0" customWidth="1"/>
    <col min="6" max="7" width="14.57421875" style="0" customWidth="1"/>
    <col min="8" max="8" width="8.57421875" style="0" customWidth="1"/>
    <col min="9" max="9" width="18.28125" style="0" customWidth="1"/>
  </cols>
  <sheetData>
    <row r="1" spans="1:9" s="1" customFormat="1" ht="15.75">
      <c r="A1" s="164" t="s">
        <v>262</v>
      </c>
      <c r="B1" s="164"/>
      <c r="C1" s="164"/>
      <c r="D1" s="164"/>
      <c r="E1" s="164"/>
      <c r="F1" s="164"/>
      <c r="G1" s="164"/>
      <c r="H1" s="164"/>
      <c r="I1" s="164"/>
    </row>
    <row r="2" spans="1:9" s="1" customFormat="1" ht="38.25">
      <c r="A2" s="2" t="s">
        <v>0</v>
      </c>
      <c r="B2" s="3" t="s">
        <v>1</v>
      </c>
      <c r="C2" s="3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1" customFormat="1" ht="12.75">
      <c r="A3" s="4"/>
      <c r="C3" s="5" t="s">
        <v>9</v>
      </c>
      <c r="D3" s="4"/>
      <c r="E3" s="4"/>
      <c r="F3" s="4"/>
      <c r="G3" s="4"/>
      <c r="H3" s="4"/>
      <c r="I3" s="6"/>
    </row>
    <row r="4" spans="1:9" s="1" customFormat="1" ht="12.75">
      <c r="A4" s="11"/>
      <c r="B4" s="7" t="s">
        <v>355</v>
      </c>
      <c r="C4" s="5"/>
      <c r="D4" s="4"/>
      <c r="E4" s="4"/>
      <c r="F4" s="4"/>
      <c r="G4" s="4"/>
      <c r="H4" s="4"/>
      <c r="I4" s="6"/>
    </row>
    <row r="5" spans="1:9" s="1" customFormat="1" ht="12.75" customHeight="1">
      <c r="A5" s="51">
        <v>74</v>
      </c>
      <c r="B5" s="8" t="s">
        <v>356</v>
      </c>
      <c r="C5" s="8" t="s">
        <v>357</v>
      </c>
      <c r="D5" s="4" t="s">
        <v>86</v>
      </c>
      <c r="E5" s="4">
        <v>0.22</v>
      </c>
      <c r="F5" s="9">
        <v>20993.27</v>
      </c>
      <c r="G5" s="9"/>
      <c r="H5" s="9">
        <v>53.92</v>
      </c>
      <c r="I5" s="6"/>
    </row>
    <row r="6" spans="1:9" s="1" customFormat="1" ht="12.75" customHeight="1">
      <c r="A6" s="51"/>
      <c r="B6" s="8"/>
      <c r="C6" s="8"/>
      <c r="D6" s="4"/>
      <c r="E6" s="4"/>
      <c r="F6" s="9"/>
      <c r="G6" s="9"/>
      <c r="H6" s="9"/>
      <c r="I6" s="6"/>
    </row>
    <row r="7" spans="1:9" s="105" customFormat="1" ht="12.75" customHeight="1">
      <c r="A7" s="104"/>
      <c r="B7" s="15" t="s">
        <v>368</v>
      </c>
      <c r="C7" s="15"/>
      <c r="D7" s="7"/>
      <c r="E7" s="7"/>
      <c r="F7" s="13">
        <f>SUM(F5:F6)</f>
        <v>20993.27</v>
      </c>
      <c r="G7" s="13"/>
      <c r="H7" s="13">
        <f>SUM(H5:H6)</f>
        <v>53.92</v>
      </c>
      <c r="I7" s="14">
        <f>F7+G7</f>
        <v>20993.27</v>
      </c>
    </row>
    <row r="8" spans="1:9" s="1" customFormat="1" ht="24.75" customHeight="1">
      <c r="A8" s="51"/>
      <c r="B8" s="7" t="s">
        <v>31</v>
      </c>
      <c r="C8" s="8"/>
      <c r="D8" s="4"/>
      <c r="E8" s="4"/>
      <c r="F8" s="9"/>
      <c r="G8" s="9"/>
      <c r="H8" s="9"/>
      <c r="I8" s="6"/>
    </row>
    <row r="9" spans="1:9" s="1" customFormat="1" ht="12.75" customHeight="1">
      <c r="A9" s="51">
        <v>106</v>
      </c>
      <c r="B9" s="8" t="s">
        <v>320</v>
      </c>
      <c r="C9" s="8" t="s">
        <v>364</v>
      </c>
      <c r="D9" s="4" t="s">
        <v>35</v>
      </c>
      <c r="E9" s="4">
        <v>76.9</v>
      </c>
      <c r="F9" s="9">
        <v>56507.55</v>
      </c>
      <c r="G9" s="9"/>
      <c r="H9" s="9">
        <v>281.59</v>
      </c>
      <c r="I9" s="6"/>
    </row>
    <row r="10" spans="1:9" s="1" customFormat="1" ht="12" customHeight="1">
      <c r="A10" s="51"/>
      <c r="B10" s="8"/>
      <c r="C10" s="8"/>
      <c r="D10" s="4"/>
      <c r="E10" s="4"/>
      <c r="F10" s="9"/>
      <c r="G10" s="9"/>
      <c r="H10" s="9"/>
      <c r="I10" s="6"/>
    </row>
    <row r="11" spans="1:9" s="1" customFormat="1" ht="12.75">
      <c r="A11" s="11"/>
      <c r="B11" s="15" t="s">
        <v>32</v>
      </c>
      <c r="C11" s="5"/>
      <c r="D11" s="4"/>
      <c r="E11" s="4"/>
      <c r="F11" s="13">
        <f>SUM(F9:F10)</f>
        <v>56507.55</v>
      </c>
      <c r="G11" s="13"/>
      <c r="H11" s="13">
        <f>SUM(H9:H10)</f>
        <v>281.59</v>
      </c>
      <c r="I11" s="14">
        <f>F11+G11</f>
        <v>56507.55</v>
      </c>
    </row>
    <row r="12" spans="1:9" s="1" customFormat="1" ht="12.75">
      <c r="A12" s="11"/>
      <c r="B12" s="7" t="s">
        <v>29</v>
      </c>
      <c r="C12" s="5"/>
      <c r="D12" s="4"/>
      <c r="E12" s="4"/>
      <c r="F12" s="4"/>
      <c r="G12" s="4"/>
      <c r="H12" s="4"/>
      <c r="I12" s="6"/>
    </row>
    <row r="13" spans="1:9" s="1" customFormat="1" ht="12.75">
      <c r="A13" s="51">
        <v>73</v>
      </c>
      <c r="B13" s="8" t="s">
        <v>370</v>
      </c>
      <c r="C13" s="8" t="s">
        <v>366</v>
      </c>
      <c r="D13" s="4" t="s">
        <v>11</v>
      </c>
      <c r="E13" s="4">
        <v>172</v>
      </c>
      <c r="G13" s="9">
        <v>10663.62</v>
      </c>
      <c r="H13" s="9">
        <v>31.33</v>
      </c>
      <c r="I13" s="6"/>
    </row>
    <row r="14" spans="1:9" s="1" customFormat="1" ht="12.75">
      <c r="A14" s="11"/>
      <c r="B14" s="15" t="s">
        <v>30</v>
      </c>
      <c r="C14" s="5"/>
      <c r="D14" s="4"/>
      <c r="E14" s="4"/>
      <c r="F14" s="13"/>
      <c r="G14" s="13">
        <f>SUM(G13)</f>
        <v>10663.62</v>
      </c>
      <c r="H14" s="13">
        <f>SUM(H13:H13)</f>
        <v>31.33</v>
      </c>
      <c r="I14" s="14">
        <f>F14+G14</f>
        <v>10663.62</v>
      </c>
    </row>
    <row r="15" spans="1:9" s="1" customFormat="1" ht="12.75">
      <c r="A15" s="11"/>
      <c r="B15" s="7" t="s">
        <v>52</v>
      </c>
      <c r="C15" s="5"/>
      <c r="D15" s="4"/>
      <c r="E15" s="4"/>
      <c r="F15" s="13"/>
      <c r="G15" s="13"/>
      <c r="H15" s="13"/>
      <c r="I15" s="14"/>
    </row>
    <row r="16" spans="1:9" s="1" customFormat="1" ht="12.75">
      <c r="A16" s="51">
        <v>60</v>
      </c>
      <c r="B16" s="8" t="s">
        <v>365</v>
      </c>
      <c r="C16" s="8" t="s">
        <v>367</v>
      </c>
      <c r="D16" s="4" t="s">
        <v>11</v>
      </c>
      <c r="E16" s="4">
        <v>106</v>
      </c>
      <c r="F16" s="9"/>
      <c r="G16" s="9">
        <v>26633.39</v>
      </c>
      <c r="H16" s="9"/>
      <c r="I16" s="14"/>
    </row>
    <row r="17" spans="1:9" s="1" customFormat="1" ht="12.75">
      <c r="A17" s="51"/>
      <c r="B17" s="8"/>
      <c r="C17" s="8"/>
      <c r="D17" s="4"/>
      <c r="E17" s="4"/>
      <c r="F17" s="13"/>
      <c r="G17" s="9"/>
      <c r="H17" s="9"/>
      <c r="I17" s="14"/>
    </row>
    <row r="18" spans="1:9" s="1" customFormat="1" ht="12.75">
      <c r="A18" s="11"/>
      <c r="B18" s="15" t="s">
        <v>54</v>
      </c>
      <c r="C18" s="5"/>
      <c r="D18" s="4"/>
      <c r="E18" s="4"/>
      <c r="F18" s="13">
        <f>SUM(F16:F17)</f>
        <v>0</v>
      </c>
      <c r="G18" s="13">
        <f>SUM(G16:G17)</f>
        <v>26633.39</v>
      </c>
      <c r="H18" s="13">
        <f>SUM(H16:H17)</f>
        <v>0</v>
      </c>
      <c r="I18" s="14">
        <f>F18+G18</f>
        <v>26633.39</v>
      </c>
    </row>
    <row r="19" spans="1:9" s="1" customFormat="1" ht="12.75">
      <c r="A19" s="11"/>
      <c r="B19" s="15" t="s">
        <v>66</v>
      </c>
      <c r="C19" s="5"/>
      <c r="D19" s="4"/>
      <c r="E19" s="4"/>
      <c r="F19" s="13"/>
      <c r="G19" s="13"/>
      <c r="H19" s="13"/>
      <c r="I19" s="14"/>
    </row>
    <row r="20" spans="1:9" s="1" customFormat="1" ht="12.75">
      <c r="A20" s="51">
        <v>59</v>
      </c>
      <c r="B20" s="8" t="s">
        <v>351</v>
      </c>
      <c r="C20" s="8" t="s">
        <v>354</v>
      </c>
      <c r="D20" s="4" t="s">
        <v>35</v>
      </c>
      <c r="E20" s="4">
        <v>22</v>
      </c>
      <c r="F20" s="9">
        <v>17142.12</v>
      </c>
      <c r="G20" s="9"/>
      <c r="H20" s="9">
        <v>31.69</v>
      </c>
      <c r="I20" s="14"/>
    </row>
    <row r="21" spans="1:9" s="1" customFormat="1" ht="12.75">
      <c r="A21" s="51"/>
      <c r="B21" s="8"/>
      <c r="C21" s="8"/>
      <c r="D21" s="4"/>
      <c r="E21" s="4"/>
      <c r="F21" s="9"/>
      <c r="G21" s="9"/>
      <c r="H21" s="9"/>
      <c r="I21" s="14"/>
    </row>
    <row r="22" spans="1:9" s="1" customFormat="1" ht="12.75">
      <c r="A22" s="11"/>
      <c r="B22" s="15" t="s">
        <v>67</v>
      </c>
      <c r="C22" s="5"/>
      <c r="D22" s="4"/>
      <c r="E22" s="4"/>
      <c r="F22" s="13">
        <f>SUM(F20:F21)</f>
        <v>17142.12</v>
      </c>
      <c r="G22" s="13">
        <f>SUM(G20:G21)</f>
        <v>0</v>
      </c>
      <c r="H22" s="13">
        <f>SUM(H20:H21)</f>
        <v>31.69</v>
      </c>
      <c r="I22" s="14">
        <f>F22+G22</f>
        <v>17142.12</v>
      </c>
    </row>
    <row r="23" spans="1:9" s="1" customFormat="1" ht="12.75">
      <c r="A23" s="11"/>
      <c r="B23" s="17" t="s">
        <v>13</v>
      </c>
      <c r="C23" s="4" t="s">
        <v>64</v>
      </c>
      <c r="D23" s="4"/>
      <c r="E23" s="4"/>
      <c r="F23" s="18">
        <f>F7+F11+F18+F22</f>
        <v>94642.94</v>
      </c>
      <c r="G23" s="18">
        <f>G22+G18+G14+G11+G7</f>
        <v>37297.01</v>
      </c>
      <c r="H23" s="18">
        <f>H22+H18+H14+H11+H7</f>
        <v>398.53</v>
      </c>
      <c r="I23" s="19">
        <f>SUM(I7:I22)</f>
        <v>131939.95</v>
      </c>
    </row>
    <row r="24" spans="1:9" s="1" customFormat="1" ht="12.75">
      <c r="A24" s="11"/>
      <c r="B24" s="4"/>
      <c r="C24" s="5" t="s">
        <v>14</v>
      </c>
      <c r="D24" s="4"/>
      <c r="E24" s="4"/>
      <c r="F24" s="4"/>
      <c r="G24" s="4"/>
      <c r="H24" s="4"/>
      <c r="I24" s="6"/>
    </row>
    <row r="25" spans="1:9" s="1" customFormat="1" ht="12.75">
      <c r="A25" s="11"/>
      <c r="B25" s="7" t="s">
        <v>137</v>
      </c>
      <c r="C25" s="16"/>
      <c r="D25" s="4"/>
      <c r="E25" s="4"/>
      <c r="F25" s="13"/>
      <c r="G25" s="13"/>
      <c r="H25" s="13"/>
      <c r="I25" s="14"/>
    </row>
    <row r="26" spans="1:9" s="1" customFormat="1" ht="24.75" customHeight="1">
      <c r="A26" s="51">
        <v>36</v>
      </c>
      <c r="B26" s="8" t="s">
        <v>351</v>
      </c>
      <c r="C26" s="16" t="s">
        <v>352</v>
      </c>
      <c r="D26" s="4" t="s">
        <v>10</v>
      </c>
      <c r="E26" s="4">
        <v>2</v>
      </c>
      <c r="F26" s="9">
        <v>36448.47</v>
      </c>
      <c r="G26" s="9"/>
      <c r="H26" s="9">
        <v>210.75</v>
      </c>
      <c r="I26" s="50"/>
    </row>
    <row r="27" spans="1:9" s="1" customFormat="1" ht="24.75" customHeight="1">
      <c r="A27" s="51">
        <v>35</v>
      </c>
      <c r="B27" s="8" t="s">
        <v>353</v>
      </c>
      <c r="C27" s="16" t="s">
        <v>335</v>
      </c>
      <c r="D27" s="4" t="s">
        <v>35</v>
      </c>
      <c r="E27" s="4">
        <v>151.4</v>
      </c>
      <c r="F27" s="9">
        <v>53256.85</v>
      </c>
      <c r="G27" s="9"/>
      <c r="H27" s="9">
        <v>129.55</v>
      </c>
      <c r="I27" s="50"/>
    </row>
    <row r="28" spans="1:9" s="1" customFormat="1" ht="12.75">
      <c r="A28" s="11"/>
      <c r="B28" s="12" t="s">
        <v>350</v>
      </c>
      <c r="C28" s="16"/>
      <c r="D28" s="4"/>
      <c r="E28" s="4"/>
      <c r="F28" s="13">
        <f>SUM(F26:F27)</f>
        <v>89705.32</v>
      </c>
      <c r="G28" s="13">
        <f>SUM(G26:G27)</f>
        <v>0</v>
      </c>
      <c r="H28" s="13">
        <f>SUM(H26:H27)</f>
        <v>340.3</v>
      </c>
      <c r="I28" s="14">
        <f>F28+G28</f>
        <v>89705.32</v>
      </c>
    </row>
    <row r="29" spans="1:9" s="1" customFormat="1" ht="12.75">
      <c r="A29" s="11"/>
      <c r="B29" s="12" t="s">
        <v>27</v>
      </c>
      <c r="C29" s="16"/>
      <c r="D29" s="4"/>
      <c r="E29" s="4"/>
      <c r="F29" s="13"/>
      <c r="G29" s="13"/>
      <c r="H29" s="13"/>
      <c r="I29" s="14"/>
    </row>
    <row r="30" spans="1:9" s="1" customFormat="1" ht="12.75">
      <c r="A30" s="51">
        <v>37</v>
      </c>
      <c r="B30" s="16" t="s">
        <v>344</v>
      </c>
      <c r="C30" s="16" t="s">
        <v>345</v>
      </c>
      <c r="D30" s="4" t="s">
        <v>35</v>
      </c>
      <c r="E30" s="4">
        <v>121.5</v>
      </c>
      <c r="F30" s="9">
        <v>53174.3</v>
      </c>
      <c r="G30" s="9"/>
      <c r="H30" s="9">
        <v>102.9</v>
      </c>
      <c r="I30" s="20" t="s">
        <v>348</v>
      </c>
    </row>
    <row r="31" spans="1:9" s="1" customFormat="1" ht="12.75">
      <c r="A31" s="11"/>
      <c r="B31" s="12" t="s">
        <v>28</v>
      </c>
      <c r="C31" s="16"/>
      <c r="D31" s="4"/>
      <c r="E31" s="4"/>
      <c r="F31" s="13">
        <f>SUM(F30)</f>
        <v>53174.3</v>
      </c>
      <c r="G31" s="13">
        <f>SUM(G30)</f>
        <v>0</v>
      </c>
      <c r="H31" s="13">
        <f>SUM(H30)</f>
        <v>102.9</v>
      </c>
      <c r="I31" s="14">
        <f>F31+G31</f>
        <v>53174.3</v>
      </c>
    </row>
    <row r="32" spans="1:9" s="1" customFormat="1" ht="12.75">
      <c r="A32" s="11"/>
      <c r="B32" s="7" t="s">
        <v>359</v>
      </c>
      <c r="C32" s="16"/>
      <c r="D32" s="4"/>
      <c r="E32" s="4"/>
      <c r="F32" s="13"/>
      <c r="G32" s="13"/>
      <c r="H32" s="13"/>
      <c r="I32" s="14"/>
    </row>
    <row r="33" spans="1:9" s="1" customFormat="1" ht="12.75">
      <c r="A33" s="51">
        <v>95</v>
      </c>
      <c r="B33" s="16" t="s">
        <v>360</v>
      </c>
      <c r="C33" s="16" t="s">
        <v>361</v>
      </c>
      <c r="D33" s="4" t="s">
        <v>11</v>
      </c>
      <c r="E33" s="4">
        <v>24.7</v>
      </c>
      <c r="F33" s="13"/>
      <c r="G33" s="9">
        <v>19307.27</v>
      </c>
      <c r="H33" s="9">
        <v>66</v>
      </c>
      <c r="I33" s="14"/>
    </row>
    <row r="34" spans="1:9" s="1" customFormat="1" ht="12.75">
      <c r="A34" s="51">
        <v>96</v>
      </c>
      <c r="B34" s="16" t="s">
        <v>362</v>
      </c>
      <c r="C34" s="16" t="s">
        <v>361</v>
      </c>
      <c r="D34" s="4" t="s">
        <v>11</v>
      </c>
      <c r="E34" s="4">
        <v>15.95</v>
      </c>
      <c r="F34" s="13"/>
      <c r="G34" s="9">
        <v>17316.89</v>
      </c>
      <c r="H34" s="9">
        <v>58</v>
      </c>
      <c r="I34" s="14"/>
    </row>
    <row r="35" spans="1:9" s="1" customFormat="1" ht="12.75">
      <c r="A35" s="51">
        <v>97</v>
      </c>
      <c r="B35" s="16" t="s">
        <v>363</v>
      </c>
      <c r="C35" s="16" t="s">
        <v>258</v>
      </c>
      <c r="D35" s="4" t="s">
        <v>35</v>
      </c>
      <c r="E35" s="4">
        <v>140</v>
      </c>
      <c r="F35" s="9">
        <v>54282.51</v>
      </c>
      <c r="H35" s="9">
        <v>144.06</v>
      </c>
      <c r="I35" s="14"/>
    </row>
    <row r="36" spans="1:9" s="1" customFormat="1" ht="12.75">
      <c r="A36" s="11"/>
      <c r="B36" s="12" t="s">
        <v>16</v>
      </c>
      <c r="C36" s="16"/>
      <c r="D36" s="4"/>
      <c r="E36" s="4"/>
      <c r="F36" s="13">
        <f>SUM(F33:F35)</f>
        <v>54282.51</v>
      </c>
      <c r="G36" s="13">
        <f>SUM(G33:G35)</f>
        <v>36624.16</v>
      </c>
      <c r="H36" s="13">
        <f>SUM(H33:H35)</f>
        <v>268.06</v>
      </c>
      <c r="I36" s="14">
        <f>F36+G36</f>
        <v>90906.67000000001</v>
      </c>
    </row>
    <row r="37" spans="1:9" s="1" customFormat="1" ht="12.75">
      <c r="A37" s="11"/>
      <c r="B37" s="17" t="s">
        <v>17</v>
      </c>
      <c r="C37" s="4"/>
      <c r="D37" s="4"/>
      <c r="E37" s="4"/>
      <c r="F37" s="18">
        <f>F28+F31+F36</f>
        <v>197162.13</v>
      </c>
      <c r="G37" s="18">
        <f>G36+G31+G28</f>
        <v>36624.16</v>
      </c>
      <c r="H37" s="18">
        <f>H28+H31+H36</f>
        <v>711.26</v>
      </c>
      <c r="I37" s="19">
        <f>SUM(I28:I36)</f>
        <v>233786.29</v>
      </c>
    </row>
    <row r="38" spans="1:9" ht="12.75">
      <c r="A38" s="11"/>
      <c r="B38" s="4"/>
      <c r="C38" s="5" t="s">
        <v>18</v>
      </c>
      <c r="D38" s="4"/>
      <c r="E38" s="4"/>
      <c r="F38" s="4"/>
      <c r="G38" s="4"/>
      <c r="H38" s="4"/>
      <c r="I38" s="20"/>
    </row>
    <row r="39" spans="1:9" ht="12.75">
      <c r="A39" s="11"/>
      <c r="B39" s="7" t="s">
        <v>19</v>
      </c>
      <c r="C39" s="4"/>
      <c r="D39" s="4"/>
      <c r="E39" s="4"/>
      <c r="F39" s="4"/>
      <c r="G39" s="4"/>
      <c r="H39" s="4"/>
      <c r="I39" s="20"/>
    </row>
    <row r="40" spans="1:9" ht="12.75">
      <c r="A40" s="51">
        <v>69</v>
      </c>
      <c r="B40" s="8" t="s">
        <v>339</v>
      </c>
      <c r="C40" s="8" t="s">
        <v>340</v>
      </c>
      <c r="D40" s="4" t="s">
        <v>11</v>
      </c>
      <c r="E40" s="4">
        <v>117</v>
      </c>
      <c r="F40" s="9">
        <v>110380.32</v>
      </c>
      <c r="G40" s="9"/>
      <c r="H40" s="9">
        <v>121.39</v>
      </c>
      <c r="I40" s="20" t="s">
        <v>341</v>
      </c>
    </row>
    <row r="41" spans="1:9" ht="27" customHeight="1">
      <c r="A41" s="51">
        <v>68</v>
      </c>
      <c r="B41" s="8" t="s">
        <v>346</v>
      </c>
      <c r="C41" s="8" t="s">
        <v>347</v>
      </c>
      <c r="D41" s="4" t="s">
        <v>11</v>
      </c>
      <c r="E41" s="4">
        <v>35</v>
      </c>
      <c r="F41" s="9">
        <v>52177.92</v>
      </c>
      <c r="G41" s="9"/>
      <c r="H41" s="9">
        <v>184.74</v>
      </c>
      <c r="I41" s="20" t="s">
        <v>348</v>
      </c>
    </row>
    <row r="42" spans="1:9" ht="12.75">
      <c r="A42" s="22"/>
      <c r="B42" s="23" t="s">
        <v>20</v>
      </c>
      <c r="C42" s="24"/>
      <c r="D42" s="24"/>
      <c r="E42" s="24"/>
      <c r="F42" s="25">
        <f>SUM(F40:F41)</f>
        <v>162558.24</v>
      </c>
      <c r="G42" s="25">
        <f>SUM(G40:G41)</f>
        <v>0</v>
      </c>
      <c r="H42" s="25">
        <f>SUM(H40:H41)</f>
        <v>306.13</v>
      </c>
      <c r="I42" s="14">
        <f>F42+G42</f>
        <v>162558.24</v>
      </c>
    </row>
    <row r="43" spans="1:9" ht="12.75">
      <c r="A43" s="22"/>
      <c r="B43" s="26" t="s">
        <v>77</v>
      </c>
      <c r="C43" s="24"/>
      <c r="D43" s="24"/>
      <c r="E43" s="24"/>
      <c r="F43" s="25"/>
      <c r="G43" s="25"/>
      <c r="H43" s="25"/>
      <c r="I43" s="14"/>
    </row>
    <row r="44" spans="1:9" ht="12.75">
      <c r="A44" s="52">
        <v>18</v>
      </c>
      <c r="B44" s="21" t="s">
        <v>342</v>
      </c>
      <c r="C44" s="53" t="s">
        <v>343</v>
      </c>
      <c r="D44" s="24" t="s">
        <v>10</v>
      </c>
      <c r="E44" s="24">
        <v>1</v>
      </c>
      <c r="F44" s="27">
        <v>32746.79</v>
      </c>
      <c r="G44" s="27"/>
      <c r="H44" s="27">
        <v>157.42</v>
      </c>
      <c r="I44" s="14"/>
    </row>
    <row r="45" spans="1:9" s="1" customFormat="1" ht="12.75">
      <c r="A45" s="11"/>
      <c r="B45" s="12" t="s">
        <v>78</v>
      </c>
      <c r="C45" s="16"/>
      <c r="D45" s="4"/>
      <c r="E45" s="4"/>
      <c r="F45" s="13">
        <f>SUM(F44)</f>
        <v>32746.79</v>
      </c>
      <c r="G45" s="13">
        <f>SUM(G44)</f>
        <v>0</v>
      </c>
      <c r="H45" s="13">
        <f>SUM(H44)</f>
        <v>157.42</v>
      </c>
      <c r="I45" s="14">
        <f>F45+G45</f>
        <v>32746.79</v>
      </c>
    </row>
    <row r="46" spans="1:9" ht="12.75">
      <c r="A46" s="11"/>
      <c r="B46" s="17" t="s">
        <v>21</v>
      </c>
      <c r="C46" s="4"/>
      <c r="D46" s="4"/>
      <c r="E46" s="4"/>
      <c r="F46" s="18">
        <f>F42+F45</f>
        <v>195305.03</v>
      </c>
      <c r="G46" s="18">
        <f>G45+G42</f>
        <v>0</v>
      </c>
      <c r="H46" s="18">
        <f>H42+H45</f>
        <v>463.54999999999995</v>
      </c>
      <c r="I46" s="19">
        <f>SUM(I42:I45)</f>
        <v>195305.03</v>
      </c>
    </row>
    <row r="47" spans="1:9" ht="12.75">
      <c r="A47" s="11"/>
      <c r="B47" s="17"/>
      <c r="C47" s="5" t="s">
        <v>45</v>
      </c>
      <c r="D47" s="4"/>
      <c r="E47" s="4"/>
      <c r="F47" s="18"/>
      <c r="G47" s="18"/>
      <c r="H47" s="18"/>
      <c r="I47" s="19"/>
    </row>
    <row r="48" spans="1:9" ht="12.75">
      <c r="A48" s="11"/>
      <c r="B48" s="7" t="s">
        <v>46</v>
      </c>
      <c r="C48" s="5"/>
      <c r="D48" s="4"/>
      <c r="E48" s="4"/>
      <c r="F48" s="18"/>
      <c r="G48" s="18"/>
      <c r="H48" s="18"/>
      <c r="I48" s="19"/>
    </row>
    <row r="49" spans="1:9" ht="12.75">
      <c r="A49" s="51"/>
      <c r="B49" s="16"/>
      <c r="C49" s="8"/>
      <c r="D49" s="4"/>
      <c r="E49" s="4"/>
      <c r="F49" s="9"/>
      <c r="G49" s="9"/>
      <c r="H49" s="9"/>
      <c r="I49" s="19"/>
    </row>
    <row r="50" spans="1:9" ht="12.75">
      <c r="A50" s="11"/>
      <c r="B50" s="12" t="s">
        <v>47</v>
      </c>
      <c r="C50" s="16"/>
      <c r="D50" s="4"/>
      <c r="E50" s="4"/>
      <c r="F50" s="13">
        <f>SUM(F49:F49)</f>
        <v>0</v>
      </c>
      <c r="G50" s="13">
        <f>SUM(G49:G49)</f>
        <v>0</v>
      </c>
      <c r="H50" s="13">
        <f>SUM(H49:H49)</f>
        <v>0</v>
      </c>
      <c r="I50" s="14">
        <f>F50+G50</f>
        <v>0</v>
      </c>
    </row>
    <row r="51" spans="1:9" ht="12.75">
      <c r="A51" s="11"/>
      <c r="B51" s="17" t="s">
        <v>48</v>
      </c>
      <c r="C51" s="4"/>
      <c r="D51" s="4"/>
      <c r="E51" s="4"/>
      <c r="F51" s="18">
        <f>F50</f>
        <v>0</v>
      </c>
      <c r="G51" s="18">
        <f>G50</f>
        <v>0</v>
      </c>
      <c r="H51" s="18">
        <f>H50</f>
        <v>0</v>
      </c>
      <c r="I51" s="19">
        <f>F51+G51</f>
        <v>0</v>
      </c>
    </row>
    <row r="52" spans="1:9" ht="12.75">
      <c r="A52" s="11"/>
      <c r="B52" s="17"/>
      <c r="C52" s="5" t="s">
        <v>36</v>
      </c>
      <c r="D52" s="4"/>
      <c r="E52" s="4"/>
      <c r="F52" s="18"/>
      <c r="G52" s="18"/>
      <c r="H52" s="18"/>
      <c r="I52" s="19"/>
    </row>
    <row r="53" spans="1:9" ht="12.75">
      <c r="A53" s="11"/>
      <c r="B53" s="7" t="s">
        <v>72</v>
      </c>
      <c r="C53" s="4"/>
      <c r="D53" s="4"/>
      <c r="E53" s="4"/>
      <c r="F53" s="18"/>
      <c r="G53" s="18"/>
      <c r="H53" s="18"/>
      <c r="I53" s="19"/>
    </row>
    <row r="54" spans="1:9" ht="12.75">
      <c r="A54" s="51"/>
      <c r="B54" s="16"/>
      <c r="C54" s="8"/>
      <c r="D54" s="4"/>
      <c r="E54" s="4"/>
      <c r="F54" s="9"/>
      <c r="G54" s="9"/>
      <c r="H54" s="9"/>
      <c r="I54" s="19"/>
    </row>
    <row r="55" spans="1:9" ht="12.75">
      <c r="A55" s="11"/>
      <c r="B55" s="12" t="s">
        <v>73</v>
      </c>
      <c r="C55" s="4"/>
      <c r="D55" s="4"/>
      <c r="E55" s="4"/>
      <c r="F55" s="13">
        <f>SUM(F54:F54)</f>
        <v>0</v>
      </c>
      <c r="G55" s="13">
        <f>SUM(G54:G54)</f>
        <v>0</v>
      </c>
      <c r="H55" s="13">
        <f>SUM(H54:H54)</f>
        <v>0</v>
      </c>
      <c r="I55" s="14">
        <f>F55+G55</f>
        <v>0</v>
      </c>
    </row>
    <row r="56" spans="1:9" ht="12.75">
      <c r="A56" s="11"/>
      <c r="B56" s="7" t="s">
        <v>39</v>
      </c>
      <c r="C56" s="4"/>
      <c r="D56" s="4"/>
      <c r="E56" s="4"/>
      <c r="F56" s="13"/>
      <c r="G56" s="13"/>
      <c r="H56" s="13"/>
      <c r="I56" s="14"/>
    </row>
    <row r="57" spans="1:9" ht="12.75">
      <c r="A57" s="51"/>
      <c r="B57" s="16"/>
      <c r="C57" s="8"/>
      <c r="D57" s="4"/>
      <c r="E57" s="4"/>
      <c r="F57" s="9"/>
      <c r="G57" s="9"/>
      <c r="H57" s="9"/>
      <c r="I57" s="14"/>
    </row>
    <row r="58" spans="1:9" ht="12.75">
      <c r="A58" s="51"/>
      <c r="B58" s="16"/>
      <c r="C58" s="8"/>
      <c r="D58" s="4"/>
      <c r="E58" s="4"/>
      <c r="F58" s="9"/>
      <c r="G58" s="9"/>
      <c r="H58" s="9"/>
      <c r="I58" s="14"/>
    </row>
    <row r="59" spans="1:9" ht="12.75">
      <c r="A59" s="11"/>
      <c r="B59" s="12" t="s">
        <v>40</v>
      </c>
      <c r="C59" s="4"/>
      <c r="D59" s="4"/>
      <c r="E59" s="4"/>
      <c r="F59" s="13">
        <f>SUM(F57:F58)</f>
        <v>0</v>
      </c>
      <c r="G59" s="13">
        <f>SUM(G57:G58)</f>
        <v>0</v>
      </c>
      <c r="H59" s="13">
        <f>SUM(H57:H58)</f>
        <v>0</v>
      </c>
      <c r="I59" s="14">
        <f>F59+G59</f>
        <v>0</v>
      </c>
    </row>
    <row r="60" spans="1:9" ht="12.75">
      <c r="A60" s="11"/>
      <c r="B60" s="7" t="s">
        <v>55</v>
      </c>
      <c r="C60" s="8"/>
      <c r="D60" s="4"/>
      <c r="E60" s="4"/>
      <c r="F60" s="13"/>
      <c r="G60" s="13"/>
      <c r="H60" s="13"/>
      <c r="I60" s="14"/>
    </row>
    <row r="61" spans="1:9" ht="12.75">
      <c r="A61" s="51">
        <v>55</v>
      </c>
      <c r="B61" s="16" t="s">
        <v>349</v>
      </c>
      <c r="C61" s="8" t="s">
        <v>258</v>
      </c>
      <c r="D61" s="4" t="s">
        <v>35</v>
      </c>
      <c r="E61" s="4">
        <v>305</v>
      </c>
      <c r="F61" s="9">
        <v>122830.28</v>
      </c>
      <c r="G61" s="9"/>
      <c r="H61" s="9">
        <v>348.55</v>
      </c>
      <c r="I61" s="14"/>
    </row>
    <row r="62" spans="1:9" ht="12.75">
      <c r="A62" s="11"/>
      <c r="B62" s="12" t="s">
        <v>56</v>
      </c>
      <c r="C62" s="4"/>
      <c r="D62" s="4"/>
      <c r="E62" s="4"/>
      <c r="F62" s="13">
        <f>SUM(F61:F61)</f>
        <v>122830.28</v>
      </c>
      <c r="G62" s="13">
        <f>SUM(G61:G61)</f>
        <v>0</v>
      </c>
      <c r="H62" s="13">
        <f>SUM(H61:H61)</f>
        <v>348.55</v>
      </c>
      <c r="I62" s="14">
        <f>F62+G62</f>
        <v>122830.28</v>
      </c>
    </row>
    <row r="63" spans="1:9" ht="12.75">
      <c r="A63" s="11"/>
      <c r="B63" s="17" t="s">
        <v>57</v>
      </c>
      <c r="C63" s="4"/>
      <c r="D63" s="4"/>
      <c r="E63" s="4"/>
      <c r="F63" s="18">
        <f>F62+F59+F55</f>
        <v>122830.28</v>
      </c>
      <c r="G63" s="18">
        <f>G62+G59+G55</f>
        <v>0</v>
      </c>
      <c r="H63" s="18">
        <f>H62+H59+H55</f>
        <v>348.55</v>
      </c>
      <c r="I63" s="19">
        <f>F63+G63</f>
        <v>122830.28</v>
      </c>
    </row>
    <row r="64" spans="1:9" ht="15.75">
      <c r="A64" s="11"/>
      <c r="B64" s="28" t="s">
        <v>22</v>
      </c>
      <c r="C64" s="29"/>
      <c r="D64" s="4"/>
      <c r="E64" s="4"/>
      <c r="F64" s="30">
        <f>F63+F51+F46+F37+F23</f>
        <v>609940.38</v>
      </c>
      <c r="G64" s="30">
        <f>G63+G51+G46+G37+G23</f>
        <v>73921.17000000001</v>
      </c>
      <c r="H64" s="30">
        <f>H63+H46+H37+H23</f>
        <v>1921.8899999999999</v>
      </c>
      <c r="I64" s="31">
        <f>I63+I46+I37+I23</f>
        <v>683861.55</v>
      </c>
    </row>
    <row r="65" spans="1:9" ht="15.75">
      <c r="A65" s="32"/>
      <c r="B65" s="33" t="s">
        <v>23</v>
      </c>
      <c r="C65" s="32" t="s">
        <v>24</v>
      </c>
      <c r="D65" s="32"/>
      <c r="E65" s="32"/>
      <c r="F65" s="165">
        <f>F64+G64</f>
        <v>683861.55</v>
      </c>
      <c r="G65" s="166"/>
      <c r="H65" s="34">
        <f>H64*1.3</f>
        <v>2498.457</v>
      </c>
      <c r="I65" s="32"/>
    </row>
    <row r="66" spans="1:9" s="58" customFormat="1" ht="15.75">
      <c r="A66" s="54"/>
      <c r="B66" s="55"/>
      <c r="C66" s="54"/>
      <c r="D66" s="54"/>
      <c r="E66" s="54"/>
      <c r="F66" s="56"/>
      <c r="G66" s="56"/>
      <c r="H66" s="57"/>
      <c r="I66" s="54"/>
    </row>
    <row r="67" spans="1:9" ht="12.75">
      <c r="A67" s="167" t="s">
        <v>43</v>
      </c>
      <c r="B67" s="167"/>
      <c r="C67" s="167"/>
      <c r="D67" s="167"/>
      <c r="E67" s="167"/>
      <c r="F67" s="167"/>
      <c r="G67" s="167"/>
      <c r="H67" s="167"/>
      <c r="I67" s="167"/>
    </row>
    <row r="68" spans="1:9" ht="12.75">
      <c r="A68" s="167" t="s">
        <v>369</v>
      </c>
      <c r="B68" s="167"/>
      <c r="C68" s="167"/>
      <c r="D68" s="167"/>
      <c r="E68" s="167"/>
      <c r="F68" s="167"/>
      <c r="G68" s="167"/>
      <c r="H68" s="167"/>
      <c r="I68" s="167"/>
    </row>
    <row r="69" spans="6:9" ht="26.25" customHeight="1">
      <c r="F69" s="170" t="s">
        <v>371</v>
      </c>
      <c r="G69" s="170"/>
      <c r="H69" s="175" t="s">
        <v>124</v>
      </c>
      <c r="I69" s="175"/>
    </row>
    <row r="70" spans="6:9" ht="25.5" customHeight="1">
      <c r="F70" s="170" t="s">
        <v>372</v>
      </c>
      <c r="G70" s="170"/>
      <c r="H70" s="175" t="s">
        <v>124</v>
      </c>
      <c r="I70" s="175"/>
    </row>
    <row r="71" spans="1:9" ht="12.75">
      <c r="A71" s="163"/>
      <c r="B71" s="163"/>
      <c r="C71" s="163"/>
      <c r="D71" s="163"/>
      <c r="E71" s="163"/>
      <c r="F71" s="163"/>
      <c r="G71" s="163"/>
      <c r="H71" s="163"/>
      <c r="I71" s="163"/>
    </row>
    <row r="74" spans="1:9" ht="12.75">
      <c r="A74" s="163"/>
      <c r="B74" s="163"/>
      <c r="C74" s="163"/>
      <c r="D74" s="163"/>
      <c r="E74" s="163"/>
      <c r="F74" s="163"/>
      <c r="G74" s="163"/>
      <c r="H74" s="163"/>
      <c r="I74" s="163"/>
    </row>
  </sheetData>
  <sheetProtection/>
  <mergeCells count="10">
    <mergeCell ref="A74:I74"/>
    <mergeCell ref="F69:G69"/>
    <mergeCell ref="F70:G70"/>
    <mergeCell ref="A1:I1"/>
    <mergeCell ref="F65:G65"/>
    <mergeCell ref="A67:I67"/>
    <mergeCell ref="A68:I68"/>
    <mergeCell ref="A71:I71"/>
    <mergeCell ref="H69:I69"/>
    <mergeCell ref="H70:I70"/>
  </mergeCells>
  <printOptions/>
  <pageMargins left="0.3937007874015748" right="0.1968503937007874" top="0.3937007874015748" bottom="0.3937007874015748" header="0.3937007874015748" footer="0.1968503937007874"/>
  <pageSetup horizontalDpi="600" verticalDpi="600" orientation="landscape" paperSize="9" r:id="rId1"/>
  <headerFooter alignWithMargins="0">
    <oddFooter>&amp;L&amp;B Конфиденциально&amp;B&amp;C&amp;D&amp;RСтраница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0"/>
  <sheetViews>
    <sheetView zoomScale="75" zoomScaleNormal="75" zoomScalePageLayoutView="0" workbookViewId="0" topLeftCell="A13">
      <selection activeCell="A43" sqref="A43:I43"/>
    </sheetView>
  </sheetViews>
  <sheetFormatPr defaultColWidth="9.140625" defaultRowHeight="12.75"/>
  <cols>
    <col min="1" max="1" width="7.140625" style="0" customWidth="1"/>
    <col min="2" max="3" width="31.421875" style="0" customWidth="1"/>
    <col min="4" max="5" width="7.28125" style="0" customWidth="1"/>
    <col min="6" max="7" width="14.7109375" style="0" customWidth="1"/>
    <col min="8" max="8" width="8.57421875" style="0" customWidth="1"/>
    <col min="9" max="9" width="18.28125" style="0" customWidth="1"/>
  </cols>
  <sheetData>
    <row r="1" spans="1:9" s="1" customFormat="1" ht="15.75">
      <c r="A1" s="164" t="s">
        <v>263</v>
      </c>
      <c r="B1" s="164"/>
      <c r="C1" s="164"/>
      <c r="D1" s="164"/>
      <c r="E1" s="164"/>
      <c r="F1" s="164"/>
      <c r="G1" s="164"/>
      <c r="H1" s="164"/>
      <c r="I1" s="164"/>
    </row>
    <row r="2" spans="1:9" s="1" customFormat="1" ht="38.25">
      <c r="A2" s="2" t="s">
        <v>0</v>
      </c>
      <c r="B2" s="3" t="s">
        <v>1</v>
      </c>
      <c r="C2" s="3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1" customFormat="1" ht="12.75">
      <c r="A3" s="4"/>
      <c r="B3" s="4"/>
      <c r="C3" s="5" t="s">
        <v>9</v>
      </c>
      <c r="D3" s="4"/>
      <c r="E3" s="4"/>
      <c r="F3" s="4"/>
      <c r="G3" s="4"/>
      <c r="H3" s="4"/>
      <c r="I3" s="6"/>
    </row>
    <row r="4" spans="1:9" s="1" customFormat="1" ht="12.75">
      <c r="A4" s="11"/>
      <c r="B4" s="7" t="s">
        <v>31</v>
      </c>
      <c r="C4" s="5"/>
      <c r="D4" s="4"/>
      <c r="E4" s="4"/>
      <c r="F4" s="4"/>
      <c r="G4" s="4"/>
      <c r="H4" s="4"/>
      <c r="I4" s="6"/>
    </row>
    <row r="5" spans="1:9" s="1" customFormat="1" ht="38.25" customHeight="1">
      <c r="A5" s="59">
        <v>109</v>
      </c>
      <c r="B5" s="8" t="s">
        <v>376</v>
      </c>
      <c r="C5" s="8" t="s">
        <v>366</v>
      </c>
      <c r="D5" s="4" t="s">
        <v>11</v>
      </c>
      <c r="E5" s="4">
        <v>45</v>
      </c>
      <c r="F5" s="9"/>
      <c r="G5" s="9">
        <v>46976.5</v>
      </c>
      <c r="H5" s="9">
        <v>158.63</v>
      </c>
      <c r="I5" s="6"/>
    </row>
    <row r="6" spans="1:9" s="1" customFormat="1" ht="12.75">
      <c r="A6" s="11"/>
      <c r="B6" s="15" t="s">
        <v>32</v>
      </c>
      <c r="C6" s="5"/>
      <c r="D6" s="4"/>
      <c r="E6" s="4"/>
      <c r="F6" s="13">
        <f>SUM(F5:F5)</f>
        <v>0</v>
      </c>
      <c r="G6" s="13">
        <f>SUM(G5:G5)</f>
        <v>46976.5</v>
      </c>
      <c r="H6" s="13">
        <f>SUM(H5:H5)</f>
        <v>158.63</v>
      </c>
      <c r="I6" s="14">
        <f>F6+G6</f>
        <v>46976.5</v>
      </c>
    </row>
    <row r="7" spans="1:9" s="1" customFormat="1" ht="12.75">
      <c r="A7" s="11"/>
      <c r="B7" s="7" t="s">
        <v>29</v>
      </c>
      <c r="C7" s="5"/>
      <c r="D7" s="4"/>
      <c r="E7" s="4"/>
      <c r="F7" s="4"/>
      <c r="G7" s="4"/>
      <c r="H7" s="4"/>
      <c r="I7" s="6"/>
    </row>
    <row r="8" spans="1:9" s="1" customFormat="1" ht="12.75">
      <c r="A8" s="59"/>
      <c r="B8" s="8"/>
      <c r="C8" s="8"/>
      <c r="D8" s="4"/>
      <c r="E8" s="4"/>
      <c r="F8" s="9"/>
      <c r="G8" s="9"/>
      <c r="H8" s="9"/>
      <c r="I8" s="6"/>
    </row>
    <row r="9" spans="1:9" s="1" customFormat="1" ht="12.75">
      <c r="A9" s="11"/>
      <c r="B9" s="15" t="s">
        <v>30</v>
      </c>
      <c r="C9" s="5"/>
      <c r="D9" s="4"/>
      <c r="E9" s="4"/>
      <c r="F9" s="13">
        <f>SUM(F8:F8)</f>
        <v>0</v>
      </c>
      <c r="G9" s="13">
        <f>SUM(G8:G8)</f>
        <v>0</v>
      </c>
      <c r="H9" s="13">
        <f>SUM(H8:H8)</f>
        <v>0</v>
      </c>
      <c r="I9" s="14">
        <f>F9+G9</f>
        <v>0</v>
      </c>
    </row>
    <row r="10" spans="1:9" s="1" customFormat="1" ht="12.75">
      <c r="A10" s="11"/>
      <c r="B10" s="7" t="s">
        <v>52</v>
      </c>
      <c r="C10" s="5"/>
      <c r="D10" s="4"/>
      <c r="E10" s="4"/>
      <c r="F10" s="13"/>
      <c r="G10" s="13"/>
      <c r="H10" s="13"/>
      <c r="I10" s="14"/>
    </row>
    <row r="11" spans="1:9" s="1" customFormat="1" ht="12.75">
      <c r="A11" s="59">
        <v>82</v>
      </c>
      <c r="B11" s="8" t="s">
        <v>377</v>
      </c>
      <c r="C11" s="8" t="s">
        <v>367</v>
      </c>
      <c r="D11" s="4" t="s">
        <v>11</v>
      </c>
      <c r="E11" s="4">
        <v>10.6</v>
      </c>
      <c r="F11" s="9"/>
      <c r="G11" s="9">
        <v>53400.36</v>
      </c>
      <c r="H11" s="9">
        <v>114.37</v>
      </c>
      <c r="I11" s="14"/>
    </row>
    <row r="12" spans="1:9" s="1" customFormat="1" ht="25.5">
      <c r="A12" s="59">
        <v>81</v>
      </c>
      <c r="B12" s="8" t="s">
        <v>378</v>
      </c>
      <c r="C12" s="8" t="s">
        <v>379</v>
      </c>
      <c r="D12" s="4" t="s">
        <v>11</v>
      </c>
      <c r="E12" s="4">
        <v>36.4</v>
      </c>
      <c r="F12" s="9"/>
      <c r="G12" s="9">
        <v>17133.38</v>
      </c>
      <c r="H12" s="9">
        <v>67.07</v>
      </c>
      <c r="I12" s="10"/>
    </row>
    <row r="13" spans="1:9" s="1" customFormat="1" ht="12.75">
      <c r="A13" s="59">
        <v>80</v>
      </c>
      <c r="B13" s="8" t="s">
        <v>380</v>
      </c>
      <c r="C13" s="8" t="s">
        <v>367</v>
      </c>
      <c r="D13" s="4" t="s">
        <v>11</v>
      </c>
      <c r="E13" s="4">
        <v>14.2</v>
      </c>
      <c r="F13" s="9"/>
      <c r="G13" s="9">
        <v>49059.23</v>
      </c>
      <c r="H13" s="9">
        <v>97.35</v>
      </c>
      <c r="I13" s="10"/>
    </row>
    <row r="14" spans="1:9" s="1" customFormat="1" ht="12.75">
      <c r="A14" s="11"/>
      <c r="B14" s="15" t="s">
        <v>54</v>
      </c>
      <c r="C14" s="5"/>
      <c r="D14" s="4"/>
      <c r="E14" s="4"/>
      <c r="F14" s="13">
        <f>SUM(F11:F13)</f>
        <v>0</v>
      </c>
      <c r="G14" s="13">
        <f>SUM(G11:G13)</f>
        <v>119592.97</v>
      </c>
      <c r="H14" s="13">
        <f>SUM(H11:H13)</f>
        <v>278.78999999999996</v>
      </c>
      <c r="I14" s="14">
        <f>F14+G14</f>
        <v>119592.97</v>
      </c>
    </row>
    <row r="15" spans="1:9" s="1" customFormat="1" ht="12.75">
      <c r="A15" s="11"/>
      <c r="B15" s="7" t="s">
        <v>66</v>
      </c>
      <c r="C15" s="5"/>
      <c r="D15" s="4"/>
      <c r="E15" s="4"/>
      <c r="F15" s="13"/>
      <c r="G15" s="13"/>
      <c r="H15" s="13"/>
      <c r="I15" s="14"/>
    </row>
    <row r="16" spans="1:9" s="1" customFormat="1" ht="12.75">
      <c r="A16" s="59"/>
      <c r="B16" s="8"/>
      <c r="C16" s="8"/>
      <c r="D16" s="4"/>
      <c r="E16" s="4"/>
      <c r="F16" s="9"/>
      <c r="G16" s="9"/>
      <c r="H16" s="9"/>
      <c r="I16" s="14"/>
    </row>
    <row r="17" spans="1:9" s="1" customFormat="1" ht="12.75">
      <c r="A17" s="11"/>
      <c r="B17" s="15" t="s">
        <v>67</v>
      </c>
      <c r="C17" s="5"/>
      <c r="D17" s="4"/>
      <c r="E17" s="4"/>
      <c r="F17" s="13">
        <f>SUM(F16:F16)</f>
        <v>0</v>
      </c>
      <c r="G17" s="13">
        <f>SUM(G16:G16)</f>
        <v>0</v>
      </c>
      <c r="H17" s="13">
        <f>SUM(H16:H16)</f>
        <v>0</v>
      </c>
      <c r="I17" s="14">
        <f>F17+G17</f>
        <v>0</v>
      </c>
    </row>
    <row r="18" spans="1:9" s="1" customFormat="1" ht="12.75">
      <c r="A18" s="11"/>
      <c r="B18" s="17" t="s">
        <v>13</v>
      </c>
      <c r="C18" s="4" t="s">
        <v>64</v>
      </c>
      <c r="D18" s="4"/>
      <c r="E18" s="4"/>
      <c r="F18" s="18">
        <f>F17+F14+F9+F6</f>
        <v>0</v>
      </c>
      <c r="G18" s="18">
        <f>G17+G14+G9+G6</f>
        <v>166569.47</v>
      </c>
      <c r="H18" s="18">
        <f>H17+H14+H9+H6</f>
        <v>437.41999999999996</v>
      </c>
      <c r="I18" s="19">
        <f>F18+G18</f>
        <v>166569.47</v>
      </c>
    </row>
    <row r="19" spans="1:9" s="1" customFormat="1" ht="12.75">
      <c r="A19" s="11"/>
      <c r="B19" s="4"/>
      <c r="C19" s="5" t="s">
        <v>14</v>
      </c>
      <c r="D19" s="4"/>
      <c r="E19" s="4"/>
      <c r="F19" s="4"/>
      <c r="G19" s="4"/>
      <c r="H19" s="4"/>
      <c r="I19" s="6"/>
    </row>
    <row r="20" spans="1:9" s="1" customFormat="1" ht="12.75">
      <c r="A20" s="11"/>
      <c r="B20" s="7" t="s">
        <v>96</v>
      </c>
      <c r="C20" s="16"/>
      <c r="D20" s="4"/>
      <c r="E20" s="4"/>
      <c r="F20" s="13"/>
      <c r="G20" s="13"/>
      <c r="H20" s="13"/>
      <c r="I20" s="14"/>
    </row>
    <row r="21" spans="1:9" s="1" customFormat="1" ht="24.75" customHeight="1">
      <c r="A21" s="59"/>
      <c r="B21" s="16" t="s">
        <v>381</v>
      </c>
      <c r="C21" s="16" t="s">
        <v>382</v>
      </c>
      <c r="D21" s="4" t="s">
        <v>35</v>
      </c>
      <c r="E21" s="4">
        <v>240</v>
      </c>
      <c r="F21" s="9">
        <v>281450.06</v>
      </c>
      <c r="G21" s="9"/>
      <c r="H21" s="9"/>
      <c r="I21" s="50" t="s">
        <v>296</v>
      </c>
    </row>
    <row r="22" spans="1:9" s="1" customFormat="1" ht="24.75" customHeight="1">
      <c r="A22" s="59"/>
      <c r="B22" s="16"/>
      <c r="C22" s="16"/>
      <c r="D22" s="4"/>
      <c r="E22" s="4"/>
      <c r="F22" s="9"/>
      <c r="G22" s="9"/>
      <c r="H22" s="9"/>
      <c r="I22" s="50"/>
    </row>
    <row r="23" spans="1:9" s="1" customFormat="1" ht="12.75">
      <c r="A23" s="59"/>
      <c r="B23" s="16"/>
      <c r="C23" s="16"/>
      <c r="D23" s="4"/>
      <c r="E23" s="4"/>
      <c r="F23" s="9"/>
      <c r="G23" s="9"/>
      <c r="H23" s="9"/>
      <c r="I23" s="10"/>
    </row>
    <row r="24" spans="1:9" s="1" customFormat="1" ht="12.75">
      <c r="A24" s="11"/>
      <c r="B24" s="12" t="s">
        <v>28</v>
      </c>
      <c r="C24" s="16"/>
      <c r="D24" s="4"/>
      <c r="E24" s="4"/>
      <c r="F24" s="13">
        <f>SUM(F21:F23)</f>
        <v>281450.06</v>
      </c>
      <c r="G24" s="13">
        <f>SUM(G21:G23)</f>
        <v>0</v>
      </c>
      <c r="H24" s="13">
        <f>SUM(H21:H23)</f>
        <v>0</v>
      </c>
      <c r="I24" s="14">
        <f>F24+G24</f>
        <v>281450.06</v>
      </c>
    </row>
    <row r="25" spans="1:9" s="1" customFormat="1" ht="12.75">
      <c r="A25" s="11"/>
      <c r="B25" s="7" t="s">
        <v>137</v>
      </c>
      <c r="C25" s="4"/>
      <c r="D25" s="4"/>
      <c r="E25" s="4"/>
      <c r="F25" s="18"/>
      <c r="G25" s="18"/>
      <c r="H25" s="18"/>
      <c r="I25" s="19"/>
    </row>
    <row r="26" spans="1:9" s="1" customFormat="1" ht="12.75">
      <c r="A26" s="106"/>
      <c r="B26" s="16" t="s">
        <v>383</v>
      </c>
      <c r="C26" s="4" t="s">
        <v>319</v>
      </c>
      <c r="D26" s="4" t="s">
        <v>10</v>
      </c>
      <c r="E26" s="4">
        <v>2</v>
      </c>
      <c r="F26" s="9">
        <v>44341.97</v>
      </c>
      <c r="G26" s="107"/>
      <c r="H26" s="9">
        <v>209.7</v>
      </c>
      <c r="I26" s="19"/>
    </row>
    <row r="27" spans="2:9" s="105" customFormat="1" ht="12.75">
      <c r="B27" s="105" t="s">
        <v>384</v>
      </c>
      <c r="C27" s="7"/>
      <c r="D27" s="7"/>
      <c r="E27" s="7"/>
      <c r="F27" s="13">
        <f>SUM(F26)</f>
        <v>44341.97</v>
      </c>
      <c r="G27" s="18"/>
      <c r="H27" s="13">
        <f>SUM(H26)</f>
        <v>209.7</v>
      </c>
      <c r="I27" s="14">
        <f>SUM(F27)</f>
        <v>44341.97</v>
      </c>
    </row>
    <row r="28" spans="1:9" s="1" customFormat="1" ht="12.75">
      <c r="A28" s="11"/>
      <c r="B28" s="17" t="s">
        <v>17</v>
      </c>
      <c r="C28" s="4"/>
      <c r="D28" s="4"/>
      <c r="E28" s="4"/>
      <c r="F28" s="18">
        <f>SUM(F27+F24)</f>
        <v>325792.03</v>
      </c>
      <c r="G28" s="18"/>
      <c r="H28" s="18">
        <f>SUM(H27)</f>
        <v>209.7</v>
      </c>
      <c r="I28" s="19">
        <f>SUM(I27+I24)</f>
        <v>325792.03</v>
      </c>
    </row>
    <row r="29" spans="1:9" ht="12.75">
      <c r="A29" s="11"/>
      <c r="B29" s="4"/>
      <c r="C29" s="5" t="s">
        <v>18</v>
      </c>
      <c r="D29" s="4"/>
      <c r="E29" s="4"/>
      <c r="F29" s="4"/>
      <c r="G29" s="4"/>
      <c r="H29" s="4"/>
      <c r="I29" s="20"/>
    </row>
    <row r="30" spans="1:9" ht="12.75">
      <c r="A30" s="11"/>
      <c r="B30" s="7" t="s">
        <v>19</v>
      </c>
      <c r="C30" s="4"/>
      <c r="D30" s="4"/>
      <c r="E30" s="4"/>
      <c r="F30" s="4"/>
      <c r="G30" s="4"/>
      <c r="H30" s="4"/>
      <c r="I30" s="20"/>
    </row>
    <row r="31" spans="1:9" ht="12.75">
      <c r="A31" s="59"/>
      <c r="B31" s="8" t="s">
        <v>385</v>
      </c>
      <c r="C31" s="8" t="s">
        <v>319</v>
      </c>
      <c r="D31" s="4" t="s">
        <v>10</v>
      </c>
      <c r="E31" s="4">
        <v>2</v>
      </c>
      <c r="F31" s="9">
        <v>30046.61</v>
      </c>
      <c r="G31" s="9"/>
      <c r="H31" s="9">
        <v>141.27</v>
      </c>
      <c r="I31" s="20"/>
    </row>
    <row r="32" spans="1:9" ht="12.75">
      <c r="A32" s="60"/>
      <c r="B32" s="53" t="s">
        <v>386</v>
      </c>
      <c r="C32" s="53" t="s">
        <v>319</v>
      </c>
      <c r="D32" s="24" t="s">
        <v>10</v>
      </c>
      <c r="E32" s="24">
        <v>4</v>
      </c>
      <c r="F32" s="27">
        <v>38142.62</v>
      </c>
      <c r="G32" s="27"/>
      <c r="H32" s="27">
        <v>159.25</v>
      </c>
      <c r="I32" s="20"/>
    </row>
    <row r="33" spans="1:9" ht="12.75">
      <c r="A33" s="22"/>
      <c r="B33" s="23" t="s">
        <v>20</v>
      </c>
      <c r="C33" s="24"/>
      <c r="D33" s="24"/>
      <c r="E33" s="24"/>
      <c r="F33" s="25">
        <f>SUM(F31:F32)</f>
        <v>68189.23000000001</v>
      </c>
      <c r="G33" s="25">
        <f>SUM(G31:G32)</f>
        <v>0</v>
      </c>
      <c r="H33" s="25">
        <f>SUM(H31:H32)</f>
        <v>300.52</v>
      </c>
      <c r="I33" s="14">
        <f>F33+G33</f>
        <v>68189.23000000001</v>
      </c>
    </row>
    <row r="34" spans="1:9" ht="12.75">
      <c r="A34" s="22"/>
      <c r="B34" s="26" t="s">
        <v>62</v>
      </c>
      <c r="C34" s="24"/>
      <c r="D34" s="24"/>
      <c r="E34" s="24"/>
      <c r="F34" s="25"/>
      <c r="G34" s="25"/>
      <c r="H34" s="25"/>
      <c r="I34" s="14"/>
    </row>
    <row r="35" spans="1:9" ht="12.75">
      <c r="A35" s="60"/>
      <c r="B35" s="21"/>
      <c r="C35" s="8"/>
      <c r="D35" s="4"/>
      <c r="E35" s="4"/>
      <c r="F35" s="27"/>
      <c r="G35" s="27"/>
      <c r="H35" s="27"/>
      <c r="I35" s="14"/>
    </row>
    <row r="36" spans="1:9" s="1" customFormat="1" ht="12.75">
      <c r="A36" s="11"/>
      <c r="B36" s="12" t="s">
        <v>63</v>
      </c>
      <c r="C36" s="16"/>
      <c r="D36" s="4"/>
      <c r="E36" s="4"/>
      <c r="F36" s="13">
        <f>SUM(F35)</f>
        <v>0</v>
      </c>
      <c r="G36" s="13">
        <f>SUM(G35)</f>
        <v>0</v>
      </c>
      <c r="H36" s="13">
        <f>SUM(H35)</f>
        <v>0</v>
      </c>
      <c r="I36" s="14">
        <f>F36+G36</f>
        <v>0</v>
      </c>
    </row>
    <row r="37" spans="1:9" ht="12.75">
      <c r="A37" s="11"/>
      <c r="B37" s="17" t="s">
        <v>21</v>
      </c>
      <c r="C37" s="4"/>
      <c r="D37" s="4"/>
      <c r="E37" s="4"/>
      <c r="F37" s="18">
        <f>F36+F33</f>
        <v>68189.23000000001</v>
      </c>
      <c r="G37" s="18">
        <f>G36+G33</f>
        <v>0</v>
      </c>
      <c r="H37" s="18">
        <f>H36+H33</f>
        <v>300.52</v>
      </c>
      <c r="I37" s="19">
        <f>F37+G37</f>
        <v>68189.23000000001</v>
      </c>
    </row>
    <row r="38" spans="1:9" ht="12.75">
      <c r="A38" s="11"/>
      <c r="B38" s="17"/>
      <c r="C38" s="5" t="s">
        <v>36</v>
      </c>
      <c r="D38" s="4"/>
      <c r="E38" s="4"/>
      <c r="F38" s="18"/>
      <c r="G38" s="18"/>
      <c r="H38" s="18"/>
      <c r="I38" s="19"/>
    </row>
    <row r="39" spans="1:9" ht="12.75">
      <c r="A39" s="11"/>
      <c r="B39" s="7" t="s">
        <v>336</v>
      </c>
      <c r="C39" s="4"/>
      <c r="D39" s="4"/>
      <c r="E39" s="4"/>
      <c r="F39" s="18"/>
      <c r="G39" s="18"/>
      <c r="H39" s="18"/>
      <c r="I39" s="19"/>
    </row>
    <row r="40" spans="1:9" ht="12.75">
      <c r="A40" s="59"/>
      <c r="B40" s="16" t="s">
        <v>374</v>
      </c>
      <c r="C40" s="8" t="s">
        <v>375</v>
      </c>
      <c r="D40" s="4" t="s">
        <v>10</v>
      </c>
      <c r="E40" s="4">
        <v>1</v>
      </c>
      <c r="F40" s="9">
        <v>81311.06</v>
      </c>
      <c r="G40" s="9"/>
      <c r="H40" s="9">
        <v>194.09</v>
      </c>
      <c r="I40" s="19"/>
    </row>
    <row r="41" spans="1:9" ht="12.75">
      <c r="A41" s="11"/>
      <c r="B41" s="12" t="s">
        <v>337</v>
      </c>
      <c r="C41" s="4"/>
      <c r="D41" s="4"/>
      <c r="E41" s="4"/>
      <c r="F41" s="13">
        <f>SUM(F40:F40)</f>
        <v>81311.06</v>
      </c>
      <c r="G41" s="13">
        <f>SUM(G40:G40)</f>
        <v>0</v>
      </c>
      <c r="H41" s="13">
        <f>SUM(H40:H40)</f>
        <v>194.09</v>
      </c>
      <c r="I41" s="14">
        <f>F41+G41</f>
        <v>81311.06</v>
      </c>
    </row>
    <row r="42" spans="1:9" ht="12.75">
      <c r="A42" s="11"/>
      <c r="B42" s="7" t="s">
        <v>70</v>
      </c>
      <c r="C42" s="8"/>
      <c r="D42" s="4"/>
      <c r="E42" s="4"/>
      <c r="F42" s="13"/>
      <c r="G42" s="13"/>
      <c r="H42" s="13"/>
      <c r="I42" s="14"/>
    </row>
    <row r="43" spans="1:9" ht="12.75">
      <c r="A43" s="59"/>
      <c r="B43" s="16" t="s">
        <v>373</v>
      </c>
      <c r="C43" s="8" t="s">
        <v>333</v>
      </c>
      <c r="D43" s="4" t="s">
        <v>35</v>
      </c>
      <c r="E43" s="4">
        <v>266</v>
      </c>
      <c r="F43" s="9">
        <v>100417.15</v>
      </c>
      <c r="G43" s="9"/>
      <c r="H43" s="9">
        <v>288.94</v>
      </c>
      <c r="I43" s="14"/>
    </row>
    <row r="44" spans="1:9" ht="12.75">
      <c r="A44" s="11"/>
      <c r="B44" s="12" t="s">
        <v>71</v>
      </c>
      <c r="C44" s="4"/>
      <c r="D44" s="4"/>
      <c r="E44" s="4"/>
      <c r="F44" s="13">
        <f>SUM(F43:F43)</f>
        <v>100417.15</v>
      </c>
      <c r="G44" s="13">
        <f>SUM(G43:G43)</f>
        <v>0</v>
      </c>
      <c r="H44" s="13">
        <f>SUM(H43:H43)</f>
        <v>288.94</v>
      </c>
      <c r="I44" s="14">
        <f>F44+G44</f>
        <v>100417.15</v>
      </c>
    </row>
    <row r="45" spans="1:9" ht="12.75">
      <c r="A45" s="11"/>
      <c r="B45" s="17" t="s">
        <v>57</v>
      </c>
      <c r="C45" s="4"/>
      <c r="D45" s="4"/>
      <c r="E45" s="4"/>
      <c r="F45" s="18">
        <f>F44+F41</f>
        <v>181728.21</v>
      </c>
      <c r="G45" s="18">
        <f>G44+G41</f>
        <v>0</v>
      </c>
      <c r="H45" s="18">
        <f>H44+H41</f>
        <v>483.03</v>
      </c>
      <c r="I45" s="19">
        <f>F45+G45</f>
        <v>181728.21</v>
      </c>
    </row>
    <row r="46" spans="1:9" ht="15.75">
      <c r="A46" s="11"/>
      <c r="B46" s="28" t="s">
        <v>22</v>
      </c>
      <c r="C46" s="29"/>
      <c r="D46" s="4"/>
      <c r="E46" s="4"/>
      <c r="F46" s="30">
        <f>SUM(F45+F37+F28+F18)</f>
        <v>575709.47</v>
      </c>
      <c r="G46" s="30">
        <f>SUM(G45+G37+G28+G18)</f>
        <v>166569.47</v>
      </c>
      <c r="H46" s="30">
        <f>SUM(H37+H28+H18)</f>
        <v>947.6399999999999</v>
      </c>
      <c r="I46" s="31">
        <f>SUM(I45+I37+I28+I18)</f>
        <v>742278.94</v>
      </c>
    </row>
    <row r="47" spans="1:9" ht="15.75">
      <c r="A47" s="32"/>
      <c r="B47" s="33" t="s">
        <v>23</v>
      </c>
      <c r="C47" s="32" t="s">
        <v>24</v>
      </c>
      <c r="D47" s="32"/>
      <c r="E47" s="32"/>
      <c r="F47" s="165">
        <f>SUM(F46+G46)</f>
        <v>742278.94</v>
      </c>
      <c r="G47" s="166"/>
      <c r="H47" s="34">
        <f>H46*1.3</f>
        <v>1231.9319999999998</v>
      </c>
      <c r="I47" s="32"/>
    </row>
    <row r="48" spans="1:9" s="58" customFormat="1" ht="15.75">
      <c r="A48" s="54"/>
      <c r="B48" s="55"/>
      <c r="C48" s="54"/>
      <c r="D48" s="54"/>
      <c r="E48" s="54"/>
      <c r="F48" s="56"/>
      <c r="G48" s="56"/>
      <c r="H48" s="57"/>
      <c r="I48" s="54"/>
    </row>
    <row r="49" spans="1:9" ht="12.75">
      <c r="A49" s="167" t="s">
        <v>43</v>
      </c>
      <c r="B49" s="167"/>
      <c r="C49" s="167"/>
      <c r="D49" s="167"/>
      <c r="E49" s="167"/>
      <c r="F49" s="167"/>
      <c r="G49" s="167"/>
      <c r="H49" s="167"/>
      <c r="I49" s="167"/>
    </row>
    <row r="50" spans="1:9" ht="12.75">
      <c r="A50" s="167" t="s">
        <v>387</v>
      </c>
      <c r="B50" s="167"/>
      <c r="C50" s="167"/>
      <c r="D50" s="167"/>
      <c r="E50" s="167"/>
      <c r="F50" s="167"/>
      <c r="G50" s="167"/>
      <c r="H50" s="167"/>
      <c r="I50" s="167"/>
    </row>
    <row r="51" spans="1:9" ht="12.75">
      <c r="A51" s="163"/>
      <c r="B51" s="163"/>
      <c r="C51" s="163"/>
      <c r="D51" s="163"/>
      <c r="E51" s="163"/>
      <c r="F51" s="163"/>
      <c r="G51" s="163"/>
      <c r="H51" s="163"/>
      <c r="I51" s="163"/>
    </row>
    <row r="54" spans="1:9" ht="12.75">
      <c r="A54" s="163"/>
      <c r="B54" s="163"/>
      <c r="C54" s="163"/>
      <c r="D54" s="163"/>
      <c r="E54" s="163"/>
      <c r="F54" s="163"/>
      <c r="G54" s="163"/>
      <c r="H54" s="163"/>
      <c r="I54" s="163"/>
    </row>
    <row r="70" spans="1:9" ht="12.75">
      <c r="A70" s="163"/>
      <c r="B70" s="163"/>
      <c r="C70" s="163"/>
      <c r="D70" s="163"/>
      <c r="E70" s="163"/>
      <c r="F70" s="163"/>
      <c r="G70" s="163"/>
      <c r="H70" s="163"/>
      <c r="I70" s="163"/>
    </row>
  </sheetData>
  <sheetProtection/>
  <mergeCells count="7">
    <mergeCell ref="A70:I70"/>
    <mergeCell ref="A51:I51"/>
    <mergeCell ref="A54:I54"/>
    <mergeCell ref="A1:I1"/>
    <mergeCell ref="F47:G47"/>
    <mergeCell ref="A49:I49"/>
    <mergeCell ref="A50:I50"/>
  </mergeCells>
  <printOptions/>
  <pageMargins left="0.3937007874015748" right="0.1968503937007874" top="0.3937007874015748" bottom="0.3937007874015748" header="0.3937007874015748" footer="0.1968503937007874"/>
  <pageSetup horizontalDpi="600" verticalDpi="600" orientation="landscape" paperSize="9" r:id="rId1"/>
  <headerFooter alignWithMargins="0">
    <oddFooter>&amp;L&amp;B Конфиденциально&amp;B&amp;C&amp;D&amp;RСтраница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2012-07-06T04:31:14Z</cp:lastPrinted>
  <dcterms:created xsi:type="dcterms:W3CDTF">1996-10-08T23:32:33Z</dcterms:created>
  <dcterms:modified xsi:type="dcterms:W3CDTF">2013-12-13T08:51:06Z</dcterms:modified>
  <cp:category/>
  <cp:version/>
  <cp:contentType/>
  <cp:contentStatus/>
</cp:coreProperties>
</file>