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Заволжское сп" sheetId="1" r:id="rId1"/>
    <sheet name="ивняковское сп" sheetId="2" r:id="rId2"/>
    <sheet name="Карабихское сп" sheetId="3" r:id="rId3"/>
    <sheet name="Курбское сп" sheetId="4" r:id="rId4"/>
    <sheet name="Некрасовское сп" sheetId="5" r:id="rId5"/>
    <sheet name="Туношенское СП" sheetId="6" r:id="rId6"/>
    <sheet name="Поставщики" sheetId="7" r:id="rId7"/>
  </sheets>
  <definedNames/>
  <calcPr fullCalcOnLoad="1"/>
</workbook>
</file>

<file path=xl/sharedStrings.xml><?xml version="1.0" encoding="utf-8"?>
<sst xmlns="http://schemas.openxmlformats.org/spreadsheetml/2006/main" count="531" uniqueCount="112">
  <si>
    <t>Коммунальные услуги (КУ)</t>
  </si>
  <si>
    <t xml:space="preserve">Ед.изм </t>
  </si>
  <si>
    <t>Наименование ресурсоснабжающих организаций</t>
  </si>
  <si>
    <t>Холодное водоснабжение</t>
  </si>
  <si>
    <t>руб./ куб.м</t>
  </si>
  <si>
    <t>ОАО ЖКХ "Заволжье" (полный технологический цикл)</t>
  </si>
  <si>
    <t>ОАО "Ярославльводоканал" (с транспортировкой ОАО ЖКХ "Заволжье")</t>
  </si>
  <si>
    <t>ГСУ СО ЯО Григорьевский психоневрологический интернат</t>
  </si>
  <si>
    <t>МУ "МФЦР" ЯМР
(полный технологический цикл)</t>
  </si>
  <si>
    <t>Теплоснабжение</t>
  </si>
  <si>
    <t>руб./ Гкал</t>
  </si>
  <si>
    <t xml:space="preserve">ОАО ЖКХ "Заволжье" </t>
  </si>
  <si>
    <t>Горячее водоснабжение</t>
  </si>
  <si>
    <t>Водоотведение</t>
  </si>
  <si>
    <t>руб. /куб.м</t>
  </si>
  <si>
    <t>Электроснабжение</t>
  </si>
  <si>
    <t>руб./ кВт.ч</t>
  </si>
  <si>
    <t>Филиал ОАО "МРСК Центра"-"Ярэнерго"</t>
  </si>
  <si>
    <t>Природный газ</t>
  </si>
  <si>
    <t>ООО "Яррегионгаз"</t>
  </si>
  <si>
    <t>Сжиженный газ</t>
  </si>
  <si>
    <t>руб./кг</t>
  </si>
  <si>
    <t>ОАО "Ярославльоблгаз"</t>
  </si>
  <si>
    <t>Дрова</t>
  </si>
  <si>
    <t>руб./ скл.куб.м</t>
  </si>
  <si>
    <t>ОАО "Ярославское топливное предприятие"</t>
  </si>
  <si>
    <t>Уголь</t>
  </si>
  <si>
    <t>руб./тонн</t>
  </si>
  <si>
    <t>Наименование муниципального образования (городской округ, городское или сельское поселение)</t>
  </si>
  <si>
    <t>Заволжское с.п</t>
  </si>
  <si>
    <t>Пониж. Коэфф</t>
  </si>
  <si>
    <t xml:space="preserve">                                                      Ивняковское СП                                                                                                                   </t>
  </si>
  <si>
    <t>ГУП ЖКХ ЯО "Яркоммунсервис" (Спасское)</t>
  </si>
  <si>
    <t xml:space="preserve">ГУ ОАО "ТГК-2" 
(с транспортировкой ОАО ЖКХ "Заволжье") </t>
  </si>
  <si>
    <t>ОАО ЖКХ "Заволжье" 
(полный технологический цикл)</t>
  </si>
  <si>
    <t>Снабжение газом</t>
  </si>
  <si>
    <t xml:space="preserve">                                                      Карабихское СП                                                                                                                   </t>
  </si>
  <si>
    <t>ОАО "Красные ткачи" (с транспортировкой ОАО ЖКХ "Заволжье"</t>
  </si>
  <si>
    <t>ЗАО "Пансионат отдыха "Ярославль"</t>
  </si>
  <si>
    <t>ОАО ЖКХ "Заволжье"</t>
  </si>
  <si>
    <t>ОАО "Красные ткачи"  (с транспортировкой ОАО ЖКХ "Заволжье")</t>
  </si>
  <si>
    <t>ОАО "Славнефть" (с транспортировкой ОАО ЖКХ "Заволжье")</t>
  </si>
  <si>
    <t xml:space="preserve">                                                      Курбское СП                                                                                                                   </t>
  </si>
  <si>
    <t>ОАО ЖКХ "Заволжье"(транспортировка)</t>
  </si>
  <si>
    <t>ООО "МКС"</t>
  </si>
  <si>
    <t xml:space="preserve">                                                     Некрасовское СП                                                                                                                 </t>
  </si>
  <si>
    <t>ФГУП "Григорьевское"</t>
  </si>
  <si>
    <t xml:space="preserve">                                                      Туношенское СП                                                                                                                  </t>
  </si>
  <si>
    <t>ГУП ЖКХ ЯО "Яркоммунсервис" (Туношна)</t>
  </si>
  <si>
    <t xml:space="preserve">Ярославская дистанция гражданских сооружений ЯО СЖД Филиала ОАО "РЖД" </t>
  </si>
  <si>
    <t>ОАО РЭУ ф-л "Владимирский"</t>
  </si>
  <si>
    <t>ОАО "Славянка</t>
  </si>
  <si>
    <t>ОАО "Заволжье" (вода ОАО "Ярославльводоканал" (с транспортировкой ОАО ЖКХ "Заволжье")</t>
  </si>
  <si>
    <t>ОАО "Славянка"</t>
  </si>
  <si>
    <t>ФГОУ СПО "Ярославский Аграрно-политехнический колледж"</t>
  </si>
  <si>
    <r>
      <t>Объемы КУ, оказываемых населению в 2012 году</t>
    </r>
    <r>
      <rPr>
        <b/>
        <vertAlign val="superscript"/>
        <sz val="11"/>
        <rFont val="Times New Roman"/>
        <family val="1"/>
      </rPr>
      <t>2
(куб.м, Гкал, кв/ч, кг, скл.куб, тонн)</t>
    </r>
  </si>
  <si>
    <t>ОАО ЖКХ "Заволжье" (ОАО Санаторий "Красный Холм" по сетям ОАО ЖКХ "Заволжье"</t>
  </si>
  <si>
    <t xml:space="preserve">ОАО Санаторий "Красный Холм" </t>
  </si>
  <si>
    <t>Заволжское сп</t>
  </si>
  <si>
    <t>Ивняковское сп</t>
  </si>
  <si>
    <t>Карабихское сп</t>
  </si>
  <si>
    <t>Кузнечихинское сп</t>
  </si>
  <si>
    <t>Курбское сп</t>
  </si>
  <si>
    <t>Лесополянское сп</t>
  </si>
  <si>
    <t>Некрасовское сп</t>
  </si>
  <si>
    <t xml:space="preserve">Туношенское сп </t>
  </si>
  <si>
    <t>Поселения</t>
  </si>
  <si>
    <r>
      <t xml:space="preserve">ОАО ЖКХ "Заволжье" (ОАО </t>
    </r>
    <r>
      <rPr>
        <b/>
        <sz val="10"/>
        <rFont val="Arial"/>
        <family val="2"/>
      </rPr>
      <t>Санаторий "Красный Холм"</t>
    </r>
    <r>
      <rPr>
        <sz val="10"/>
        <rFont val="Arial"/>
        <family val="0"/>
      </rPr>
      <t xml:space="preserve"> по сетям ОАО ЖКХ "Заволжье"</t>
    </r>
  </si>
  <si>
    <r>
      <t>ОАО "Красные ткачи</t>
    </r>
    <r>
      <rPr>
        <sz val="10"/>
        <rFont val="Arial"/>
        <family val="0"/>
      </rPr>
      <t>"  (с транспортировкой ОАО ЖКХ "Заволжье")</t>
    </r>
  </si>
  <si>
    <t>ЯМР</t>
  </si>
  <si>
    <t xml:space="preserve">ОАО "Красные ткачи"(с транспортировкой ОАО ЖКХ "Заволжье") </t>
  </si>
  <si>
    <t>Курбское сп транс-ка</t>
  </si>
  <si>
    <t xml:space="preserve">ГУ ОАО "ТГК-2" 
(с транспорт. ОАО ЖКХ "Заволжье") </t>
  </si>
  <si>
    <t>ОАО "Яркоммунсервис" (Туношна)</t>
  </si>
  <si>
    <t>ОАО "Яркоммунсервис" (Спасское)</t>
  </si>
  <si>
    <r>
      <t>Объемы КУ, оказываемых населению в 2012 году</t>
    </r>
    <r>
      <rPr>
        <b/>
        <vertAlign val="superscript"/>
        <sz val="11"/>
        <rFont val="Times New Roman"/>
        <family val="1"/>
      </rPr>
      <t xml:space="preserve">
(куб.м,  Гкал,  кв/ч,  кг, скл.куб, тонн)</t>
    </r>
  </si>
  <si>
    <t>ОАО "Славнефть" (с транспорт. ОАО ЖКХ "Заволжье")</t>
  </si>
  <si>
    <t>до 30. 06. 2013</t>
  </si>
  <si>
    <t>с 1. 07. 2013 - 31.12.2013</t>
  </si>
  <si>
    <t>ООО  "УПТК"Топливоподающие системы"  с передачей по сетям МУП"Яргорэнергосбыт"</t>
  </si>
  <si>
    <t>ООО  "УПТК"Топливоподающие системы"  с передачей по сетям МУП"Яргорэнергосбыт" и ОАО ЖКХ "Заволжье" в пос. Крас. Бор</t>
  </si>
  <si>
    <r>
      <t>Размер платы граждан за единицу КУ 2013 год с1.07.2013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31.12.2013</t>
    </r>
  </si>
  <si>
    <t>ЭОТ поставщика  за единицу КУ 2013 год (с НДС) с1.07.2013
до 31.12.2013</t>
  </si>
  <si>
    <t>ЭОТ поставщика  за единицу КУ 2013 год (с НДС) до 30.06.2013</t>
  </si>
  <si>
    <r>
      <t>Размер платы граждан за единицу КУ 2012 год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30.06.2013</t>
    </r>
  </si>
  <si>
    <r>
      <t>Размер платы граждан за единицу КУ 2013 год</t>
    </r>
    <r>
      <rPr>
        <b/>
        <vertAlign val="superscript"/>
        <sz val="10"/>
        <rFont val="Times New Roman"/>
        <family val="1"/>
      </rPr>
      <t xml:space="preserve">
</t>
    </r>
    <r>
      <rPr>
        <b/>
        <vertAlign val="superscript"/>
        <sz val="14"/>
        <rFont val="Times New Roman"/>
        <family val="1"/>
      </rPr>
      <t>до 30.06.2013</t>
    </r>
  </si>
  <si>
    <t xml:space="preserve">Приказ №132-вс/во от 14.11.2012 </t>
  </si>
  <si>
    <t xml:space="preserve">Пиказ № 160-вс/во от 30.11.2012 </t>
  </si>
  <si>
    <t>Приказ №137-вс/во от 20.11.2012</t>
  </si>
  <si>
    <t>Приказ №137-вс/во от 20.11.2011</t>
  </si>
  <si>
    <t xml:space="preserve">Приказ №143-вс/во от 27.11.2012 </t>
  </si>
  <si>
    <t>Приказ №110-вс/во от 16.10.2012</t>
  </si>
  <si>
    <t>Приказ №132-вс/во от 14.11.2014</t>
  </si>
  <si>
    <t>Приказ №126-вс/во от 08.11.2012</t>
  </si>
  <si>
    <t>Приказ №148-тэ от 28.11.2012</t>
  </si>
  <si>
    <t>Приказ №136-тэ от 20.11.2012</t>
  </si>
  <si>
    <t>Приказ №121-тэ от 30.10.2012</t>
  </si>
  <si>
    <t>Приказ №166-тэ от 30.11.2012</t>
  </si>
  <si>
    <t>Ярославский  территориальный участок Северной дирекции Филиала ОАО "РЖД"</t>
  </si>
  <si>
    <t>Приказ №147-тэ от 27.11.2012</t>
  </si>
  <si>
    <t>Приказ №194-тэ от 26.12.2012</t>
  </si>
  <si>
    <t>Приказ №183-тэ от 17.12.2012</t>
  </si>
  <si>
    <t>Приказ №197-тэ от 26 12 2012</t>
  </si>
  <si>
    <t xml:space="preserve">Приказ № 167-г/вс от 30.11.2012 </t>
  </si>
  <si>
    <t>Приказ № 167-г/вс от 30.11.2012</t>
  </si>
  <si>
    <t xml:space="preserve">Приказ № 199-г/вс от 24.12.2012 </t>
  </si>
  <si>
    <t xml:space="preserve">Приказ № 189-г/вс от  24.12.2012 </t>
  </si>
  <si>
    <t xml:space="preserve">Приказ № 149-г/вс от 28.11.2012 </t>
  </si>
  <si>
    <r>
      <t>Приказ  № 73-г/вс от 18.07.2012</t>
    </r>
    <r>
      <rPr>
        <b/>
        <sz val="10"/>
        <rFont val="Times New Roman"/>
        <family val="1"/>
      </rPr>
      <t xml:space="preserve"> </t>
    </r>
  </si>
  <si>
    <t>ФГОУ СПО "ЯАПК"</t>
  </si>
  <si>
    <t>Приказы</t>
  </si>
  <si>
    <t>ОАО "БизнесПродуктГрупп"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</si>
</sst>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#,##0.00;[Red]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;[Red]#,##0.00_р_."/>
    <numFmt numFmtId="189" formatCode="#,##0.000_р_.;[Red]#,##0.000_р_."/>
    <numFmt numFmtId="190" formatCode="#,##0.0_р_.;[Red]#,##0.0_р_."/>
    <numFmt numFmtId="191" formatCode="0.00000"/>
    <numFmt numFmtId="192" formatCode="#,##0.0"/>
    <numFmt numFmtId="193" formatCode="#,##0.000"/>
    <numFmt numFmtId="194" formatCode="#,##0.0000"/>
    <numFmt numFmtId="195" formatCode="#,##0.000;[Red]#,##0.000"/>
    <numFmt numFmtId="196" formatCode="#,##0.0000;[Red]#,##0.0000"/>
    <numFmt numFmtId="197" formatCode="0.000000"/>
  </numFmts>
  <fonts count="22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18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8" fontId="8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189" fontId="1" fillId="0" borderId="2" xfId="0" applyNumberFormat="1" applyFont="1" applyBorder="1" applyAlignment="1">
      <alignment horizontal="center" vertical="center" wrapText="1"/>
    </xf>
    <xf numFmtId="188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14" fillId="3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14" fillId="3" borderId="2" xfId="0" applyNumberFormat="1" applyFont="1" applyFill="1" applyBorder="1" applyAlignment="1">
      <alignment horizontal="center"/>
    </xf>
    <xf numFmtId="4" fontId="15" fillId="3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4" xfId="0" applyFont="1" applyBorder="1" applyAlignment="1">
      <alignment horizontal="left" vertical="center" wrapText="1"/>
    </xf>
    <xf numFmtId="4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4" borderId="19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20" xfId="0" applyFont="1" applyFill="1" applyBorder="1" applyAlignment="1">
      <alignment/>
    </xf>
    <xf numFmtId="0" fontId="1" fillId="4" borderId="37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182" fontId="0" fillId="0" borderId="12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16" fillId="0" borderId="10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0" xfId="0" applyNumberFormat="1" applyBorder="1" applyAlignment="1">
      <alignment/>
    </xf>
    <xf numFmtId="182" fontId="16" fillId="0" borderId="20" xfId="0" applyNumberFormat="1" applyFont="1" applyBorder="1" applyAlignment="1">
      <alignment/>
    </xf>
    <xf numFmtId="182" fontId="0" fillId="0" borderId="31" xfId="0" applyNumberFormat="1" applyBorder="1" applyAlignment="1">
      <alignment/>
    </xf>
    <xf numFmtId="182" fontId="0" fillId="0" borderId="27" xfId="0" applyNumberFormat="1" applyBorder="1" applyAlignment="1">
      <alignment/>
    </xf>
    <xf numFmtId="182" fontId="0" fillId="4" borderId="20" xfId="0" applyNumberFormat="1" applyFill="1" applyBorder="1" applyAlignment="1">
      <alignment/>
    </xf>
    <xf numFmtId="182" fontId="0" fillId="4" borderId="17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0" borderId="20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25" xfId="0" applyNumberFormat="1" applyBorder="1" applyAlignment="1">
      <alignment/>
    </xf>
    <xf numFmtId="182" fontId="16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182" fontId="0" fillId="0" borderId="16" xfId="0" applyNumberFormat="1" applyFill="1" applyBorder="1" applyAlignment="1">
      <alignment/>
    </xf>
    <xf numFmtId="182" fontId="0" fillId="0" borderId="14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16" fillId="0" borderId="10" xfId="0" applyNumberFormat="1" applyFont="1" applyFill="1" applyBorder="1" applyAlignment="1">
      <alignment/>
    </xf>
    <xf numFmtId="182" fontId="0" fillId="0" borderId="23" xfId="0" applyNumberForma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182" fontId="0" fillId="0" borderId="28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17" xfId="0" applyNumberFormat="1" applyFill="1" applyBorder="1" applyAlignment="1">
      <alignment/>
    </xf>
    <xf numFmtId="182" fontId="16" fillId="0" borderId="11" xfId="0" applyNumberFormat="1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182" fontId="0" fillId="0" borderId="30" xfId="0" applyNumberFormat="1" applyFill="1" applyBorder="1" applyAlignment="1">
      <alignment/>
    </xf>
    <xf numFmtId="182" fontId="16" fillId="0" borderId="20" xfId="0" applyNumberFormat="1" applyFont="1" applyFill="1" applyBorder="1" applyAlignment="1">
      <alignment/>
    </xf>
    <xf numFmtId="182" fontId="0" fillId="0" borderId="31" xfId="0" applyNumberFormat="1" applyFill="1" applyBorder="1" applyAlignment="1">
      <alignment/>
    </xf>
    <xf numFmtId="182" fontId="16" fillId="0" borderId="13" xfId="0" applyNumberFormat="1" applyFont="1" applyBorder="1" applyAlignment="1">
      <alignment/>
    </xf>
    <xf numFmtId="0" fontId="16" fillId="0" borderId="18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8" fontId="0" fillId="0" borderId="2" xfId="0" applyNumberFormat="1" applyBorder="1" applyAlignment="1">
      <alignment/>
    </xf>
    <xf numFmtId="188" fontId="0" fillId="0" borderId="1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18" xfId="0" applyNumberFormat="1" applyBorder="1" applyAlignment="1">
      <alignment/>
    </xf>
    <xf numFmtId="188" fontId="0" fillId="4" borderId="11" xfId="0" applyNumberFormat="1" applyFill="1" applyBorder="1" applyAlignment="1">
      <alignment/>
    </xf>
    <xf numFmtId="188" fontId="0" fillId="4" borderId="18" xfId="0" applyNumberFormat="1" applyFill="1" applyBorder="1" applyAlignment="1">
      <alignment/>
    </xf>
    <xf numFmtId="188" fontId="0" fillId="0" borderId="28" xfId="0" applyNumberFormat="1" applyBorder="1" applyAlignment="1">
      <alignment/>
    </xf>
    <xf numFmtId="188" fontId="0" fillId="0" borderId="35" xfId="0" applyNumberFormat="1" applyBorder="1" applyAlignment="1">
      <alignment/>
    </xf>
    <xf numFmtId="188" fontId="0" fillId="0" borderId="38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26" xfId="0" applyNumberFormat="1" applyBorder="1" applyAlignment="1">
      <alignment/>
    </xf>
    <xf numFmtId="188" fontId="0" fillId="0" borderId="0" xfId="0" applyNumberFormat="1" applyAlignment="1">
      <alignment/>
    </xf>
    <xf numFmtId="188" fontId="0" fillId="0" borderId="32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34" xfId="0" applyNumberFormat="1" applyBorder="1" applyAlignment="1">
      <alignment/>
    </xf>
    <xf numFmtId="194" fontId="0" fillId="0" borderId="2" xfId="0" applyNumberFormat="1" applyBorder="1" applyAlignment="1">
      <alignment/>
    </xf>
    <xf numFmtId="196" fontId="0" fillId="0" borderId="28" xfId="0" applyNumberFormat="1" applyBorder="1" applyAlignment="1">
      <alignment/>
    </xf>
    <xf numFmtId="196" fontId="0" fillId="0" borderId="38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18" fillId="2" borderId="2" xfId="0" applyFont="1" applyFill="1" applyBorder="1" applyAlignment="1">
      <alignment horizontal="center" vertical="center" wrapText="1"/>
    </xf>
    <xf numFmtId="180" fontId="0" fillId="0" borderId="2" xfId="0" applyNumberFormat="1" applyBorder="1" applyAlignment="1">
      <alignment/>
    </xf>
    <xf numFmtId="194" fontId="0" fillId="0" borderId="28" xfId="0" applyNumberFormat="1" applyBorder="1" applyAlignment="1">
      <alignment/>
    </xf>
    <xf numFmtId="4" fontId="14" fillId="3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4" fontId="14" fillId="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88" fontId="8" fillId="0" borderId="13" xfId="0" applyNumberFormat="1" applyFont="1" applyFill="1" applyBorder="1" applyAlignment="1">
      <alignment horizontal="center" vertical="center" wrapText="1"/>
    </xf>
    <xf numFmtId="188" fontId="8" fillId="0" borderId="39" xfId="0" applyNumberFormat="1" applyFont="1" applyFill="1" applyBorder="1" applyAlignment="1">
      <alignment horizontal="center" vertical="center" wrapText="1"/>
    </xf>
    <xf numFmtId="188" fontId="8" fillId="0" borderId="40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8" fontId="8" fillId="0" borderId="18" xfId="0" applyNumberFormat="1" applyFont="1" applyBorder="1" applyAlignment="1">
      <alignment horizontal="center" vertical="center" wrapText="1"/>
    </xf>
    <xf numFmtId="188" fontId="8" fillId="0" borderId="41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39" xfId="0" applyNumberFormat="1" applyFont="1" applyBorder="1" applyAlignment="1">
      <alignment horizontal="center" vertical="center" wrapText="1"/>
    </xf>
    <xf numFmtId="188" fontId="8" fillId="0" borderId="40" xfId="0" applyNumberFormat="1" applyFont="1" applyFill="1" applyBorder="1" applyAlignment="1">
      <alignment horizontal="center" vertical="center" wrapText="1"/>
    </xf>
    <xf numFmtId="188" fontId="8" fillId="0" borderId="18" xfId="0" applyNumberFormat="1" applyFont="1" applyFill="1" applyBorder="1" applyAlignment="1">
      <alignment horizontal="center" vertical="center" wrapText="1"/>
    </xf>
    <xf numFmtId="188" fontId="8" fillId="0" borderId="4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4" fillId="3" borderId="42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" fontId="13" fillId="4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/>
    </xf>
    <xf numFmtId="0" fontId="0" fillId="0" borderId="21" xfId="0" applyFon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0" fillId="4" borderId="23" xfId="0" applyFill="1" applyBorder="1" applyAlignment="1">
      <alignment/>
    </xf>
    <xf numFmtId="0" fontId="1" fillId="0" borderId="23" xfId="0" applyFont="1" applyBorder="1" applyAlignment="1">
      <alignment/>
    </xf>
    <xf numFmtId="2" fontId="8" fillId="0" borderId="40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188" fontId="8" fillId="0" borderId="3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/>
    </xf>
    <xf numFmtId="0" fontId="0" fillId="0" borderId="8" xfId="0" applyFont="1" applyBorder="1" applyAlignment="1">
      <alignment/>
    </xf>
    <xf numFmtId="188" fontId="8" fillId="0" borderId="45" xfId="0" applyNumberFormat="1" applyFont="1" applyFill="1" applyBorder="1" applyAlignment="1">
      <alignment horizontal="center" vertical="center" wrapText="1"/>
    </xf>
    <xf numFmtId="188" fontId="8" fillId="0" borderId="46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8" fillId="0" borderId="4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/>
    </xf>
    <xf numFmtId="4" fontId="14" fillId="3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182" fontId="16" fillId="4" borderId="20" xfId="0" applyNumberFormat="1" applyFont="1" applyFill="1" applyBorder="1" applyAlignment="1">
      <alignment/>
    </xf>
    <xf numFmtId="0" fontId="10" fillId="0" borderId="26" xfId="0" applyFont="1" applyBorder="1" applyAlignment="1">
      <alignment horizontal="center"/>
    </xf>
    <xf numFmtId="2" fontId="8" fillId="0" borderId="4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182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2" xfId="0" applyFill="1" applyBorder="1" applyAlignment="1">
      <alignment/>
    </xf>
    <xf numFmtId="188" fontId="0" fillId="6" borderId="2" xfId="0" applyNumberFormat="1" applyFill="1" applyBorder="1" applyAlignment="1">
      <alignment/>
    </xf>
    <xf numFmtId="182" fontId="0" fillId="6" borderId="30" xfId="0" applyNumberFormat="1" applyFill="1" applyBorder="1" applyAlignment="1">
      <alignment/>
    </xf>
    <xf numFmtId="180" fontId="0" fillId="6" borderId="2" xfId="0" applyNumberFormat="1" applyFill="1" applyBorder="1" applyAlignment="1">
      <alignment/>
    </xf>
    <xf numFmtId="188" fontId="8" fillId="0" borderId="32" xfId="0" applyNumberFormat="1" applyFont="1" applyFill="1" applyBorder="1" applyAlignment="1">
      <alignment horizontal="center" vertical="center" wrapText="1"/>
    </xf>
    <xf numFmtId="188" fontId="8" fillId="0" borderId="47" xfId="0" applyNumberFormat="1" applyFont="1" applyFill="1" applyBorder="1" applyAlignment="1">
      <alignment horizontal="center" vertical="center" wrapText="1"/>
    </xf>
    <xf numFmtId="188" fontId="8" fillId="0" borderId="34" xfId="0" applyNumberFormat="1" applyFont="1" applyFill="1" applyBorder="1" applyAlignment="1">
      <alignment horizontal="center" vertical="center" wrapText="1"/>
    </xf>
    <xf numFmtId="188" fontId="8" fillId="0" borderId="33" xfId="0" applyNumberFormat="1" applyFont="1" applyFill="1" applyBorder="1" applyAlignment="1">
      <alignment horizontal="center" vertical="center" wrapText="1"/>
    </xf>
    <xf numFmtId="188" fontId="8" fillId="0" borderId="33" xfId="0" applyNumberFormat="1" applyFont="1" applyBorder="1" applyAlignment="1">
      <alignment horizontal="center" vertical="center" wrapText="1"/>
    </xf>
    <xf numFmtId="188" fontId="8" fillId="0" borderId="34" xfId="0" applyNumberFormat="1" applyFont="1" applyBorder="1" applyAlignment="1">
      <alignment horizontal="center" vertical="center" wrapText="1"/>
    </xf>
    <xf numFmtId="188" fontId="8" fillId="0" borderId="32" xfId="0" applyNumberFormat="1" applyFont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4" borderId="5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197" fontId="4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197" fontId="4" fillId="0" borderId="18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8" fillId="0" borderId="54" xfId="0" applyNumberFormat="1" applyFont="1" applyFill="1" applyBorder="1" applyAlignment="1">
      <alignment horizontal="center"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8" fillId="0" borderId="55" xfId="0" applyNumberFormat="1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188" fontId="8" fillId="0" borderId="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188" fontId="8" fillId="0" borderId="4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188" fontId="8" fillId="0" borderId="2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8" fontId="21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89" fontId="1" fillId="0" borderId="1" xfId="0" applyNumberFormat="1" applyFont="1" applyFill="1" applyBorder="1" applyAlignment="1">
      <alignment horizontal="center" vertical="center" wrapText="1"/>
    </xf>
    <xf numFmtId="189" fontId="1" fillId="0" borderId="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4" fontId="13" fillId="4" borderId="26" xfId="0" applyNumberFormat="1" applyFont="1" applyFill="1" applyBorder="1" applyAlignment="1">
      <alignment horizontal="center" vertical="center" wrapText="1"/>
    </xf>
    <xf numFmtId="188" fontId="8" fillId="0" borderId="3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" fillId="4" borderId="5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53" xfId="0" applyFont="1" applyBorder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9" xfId="0" applyBorder="1" applyAlignment="1">
      <alignment/>
    </xf>
    <xf numFmtId="0" fontId="0" fillId="6" borderId="40" xfId="0" applyFill="1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4" borderId="53" xfId="0" applyFill="1" applyBorder="1" applyAlignment="1">
      <alignment/>
    </xf>
    <xf numFmtId="0" fontId="0" fillId="4" borderId="41" xfId="0" applyFill="1" applyBorder="1" applyAlignment="1">
      <alignment/>
    </xf>
    <xf numFmtId="0" fontId="0" fillId="0" borderId="55" xfId="0" applyBorder="1" applyAlignment="1">
      <alignment/>
    </xf>
    <xf numFmtId="182" fontId="0" fillId="0" borderId="53" xfId="0" applyNumberFormat="1" applyBorder="1" applyAlignment="1">
      <alignment/>
    </xf>
    <xf numFmtId="182" fontId="0" fillId="0" borderId="54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52" xfId="0" applyBorder="1" applyAlignment="1">
      <alignment/>
    </xf>
    <xf numFmtId="4" fontId="0" fillId="0" borderId="53" xfId="0" applyNumberFormat="1" applyBorder="1" applyAlignment="1">
      <alignment/>
    </xf>
    <xf numFmtId="0" fontId="11" fillId="0" borderId="0" xfId="0" applyFont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2" fontId="8" fillId="0" borderId="54" xfId="0" applyNumberFormat="1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57" xfId="0" applyFont="1" applyBorder="1" applyAlignment="1">
      <alignment horizontal="left" vertical="center" wrapText="1"/>
    </xf>
    <xf numFmtId="0" fontId="5" fillId="8" borderId="62" xfId="0" applyFont="1" applyFill="1" applyBorder="1" applyAlignment="1">
      <alignment vertical="top" wrapText="1"/>
    </xf>
    <xf numFmtId="0" fontId="5" fillId="8" borderId="0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="75" zoomScaleNormal="90" zoomScaleSheetLayoutView="75" workbookViewId="0" topLeftCell="A1">
      <selection activeCell="K20" sqref="K20:K21"/>
    </sheetView>
  </sheetViews>
  <sheetFormatPr defaultColWidth="9.140625" defaultRowHeight="12.75"/>
  <cols>
    <col min="1" max="1" width="19.140625" style="0" customWidth="1"/>
    <col min="2" max="2" width="9.00390625" style="0" customWidth="1"/>
    <col min="3" max="3" width="31.28125" style="0" customWidth="1"/>
    <col min="4" max="4" width="16.28125" style="0" hidden="1" customWidth="1"/>
    <col min="5" max="5" width="18.421875" style="0" customWidth="1"/>
    <col min="6" max="6" width="8.57421875" style="0" hidden="1" customWidth="1"/>
    <col min="7" max="7" width="13.421875" style="0" customWidth="1"/>
    <col min="8" max="8" width="18.421875" style="0" customWidth="1"/>
    <col min="9" max="9" width="8.28125" style="0" hidden="1" customWidth="1"/>
    <col min="10" max="10" width="14.28125" style="0" customWidth="1"/>
    <col min="11" max="11" width="38.7109375" style="0" customWidth="1"/>
  </cols>
  <sheetData>
    <row r="2" spans="1:7" ht="15" customHeight="1">
      <c r="A2" s="327"/>
      <c r="B2" s="327"/>
      <c r="C2" s="327"/>
      <c r="D2" s="327"/>
      <c r="E2" s="327"/>
      <c r="F2" s="327"/>
      <c r="G2" s="327"/>
    </row>
    <row r="3" ht="18.75">
      <c r="A3" s="259"/>
    </row>
    <row r="4" spans="1:11" ht="22.5">
      <c r="A4" s="403" t="s">
        <v>29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ht="13.5" thickBot="1"/>
    <row r="6" spans="1:11" ht="16.5" thickBot="1">
      <c r="A6" s="54"/>
      <c r="B6" s="29"/>
      <c r="C6" s="29"/>
      <c r="D6" s="29"/>
      <c r="E6" s="404" t="s">
        <v>77</v>
      </c>
      <c r="F6" s="404"/>
      <c r="G6" s="405"/>
      <c r="H6" s="406" t="s">
        <v>78</v>
      </c>
      <c r="I6" s="404"/>
      <c r="J6" s="404"/>
      <c r="K6" s="231"/>
    </row>
    <row r="7" spans="1:11" ht="85.5" customHeight="1" thickBot="1">
      <c r="A7" s="35" t="s">
        <v>0</v>
      </c>
      <c r="B7" s="36" t="s">
        <v>1</v>
      </c>
      <c r="C7" s="36" t="s">
        <v>2</v>
      </c>
      <c r="D7" s="181" t="s">
        <v>55</v>
      </c>
      <c r="E7" s="36" t="s">
        <v>83</v>
      </c>
      <c r="F7" s="36" t="s">
        <v>30</v>
      </c>
      <c r="G7" s="267" t="s">
        <v>84</v>
      </c>
      <c r="H7" s="260" t="s">
        <v>82</v>
      </c>
      <c r="I7" s="36" t="s">
        <v>30</v>
      </c>
      <c r="J7" s="36" t="s">
        <v>81</v>
      </c>
      <c r="K7" s="36"/>
    </row>
    <row r="8" spans="1:11" ht="18.75">
      <c r="A8" s="407" t="s">
        <v>9</v>
      </c>
      <c r="B8" s="409" t="s">
        <v>10</v>
      </c>
      <c r="C8" s="254" t="s">
        <v>11</v>
      </c>
      <c r="D8" s="195">
        <v>15610</v>
      </c>
      <c r="E8" s="157">
        <v>2288.2</v>
      </c>
      <c r="F8" s="156">
        <v>0.485569</v>
      </c>
      <c r="G8" s="187">
        <f aca="true" t="shared" si="0" ref="G8:G18">E8*F8</f>
        <v>1111.0789857999998</v>
      </c>
      <c r="H8" s="261">
        <v>2682.91</v>
      </c>
      <c r="I8" s="8"/>
      <c r="J8" s="19">
        <v>1244.41</v>
      </c>
      <c r="K8" s="375" t="s">
        <v>94</v>
      </c>
    </row>
    <row r="9" spans="1:11" ht="38.25">
      <c r="A9" s="378"/>
      <c r="B9" s="349"/>
      <c r="C9" s="255" t="s">
        <v>79</v>
      </c>
      <c r="D9" s="26">
        <v>1680</v>
      </c>
      <c r="E9" s="2">
        <v>997.06</v>
      </c>
      <c r="F9" s="8">
        <v>1</v>
      </c>
      <c r="G9" s="187">
        <f t="shared" si="0"/>
        <v>997.06</v>
      </c>
      <c r="H9" s="261">
        <v>1131.5</v>
      </c>
      <c r="I9" s="8"/>
      <c r="J9" s="303">
        <v>1122.56</v>
      </c>
      <c r="K9" s="310" t="s">
        <v>102</v>
      </c>
    </row>
    <row r="10" spans="1:11" ht="74.25" customHeight="1" thickBot="1">
      <c r="A10" s="408"/>
      <c r="B10" s="410"/>
      <c r="C10" s="256" t="s">
        <v>80</v>
      </c>
      <c r="D10" s="196">
        <v>120</v>
      </c>
      <c r="E10" s="160">
        <v>1184.63</v>
      </c>
      <c r="F10" s="161">
        <v>1</v>
      </c>
      <c r="G10" s="198">
        <v>1002.29</v>
      </c>
      <c r="H10" s="253">
        <v>1488.64</v>
      </c>
      <c r="I10" s="161"/>
      <c r="J10" s="177">
        <v>1122.56</v>
      </c>
      <c r="K10" s="311" t="s">
        <v>102</v>
      </c>
    </row>
    <row r="11" spans="1:11" ht="18.75">
      <c r="A11" s="378" t="s">
        <v>12</v>
      </c>
      <c r="B11" s="349" t="s">
        <v>4</v>
      </c>
      <c r="C11" s="257" t="s">
        <v>11</v>
      </c>
      <c r="D11" s="192">
        <v>67390</v>
      </c>
      <c r="E11" s="6">
        <v>143.32</v>
      </c>
      <c r="F11" s="17">
        <v>0.465113</v>
      </c>
      <c r="G11" s="194">
        <f t="shared" si="0"/>
        <v>66.65999516</v>
      </c>
      <c r="H11" s="262">
        <v>167.52</v>
      </c>
      <c r="I11" s="17"/>
      <c r="J11" s="193">
        <v>74.66</v>
      </c>
      <c r="K11" s="342" t="s">
        <v>104</v>
      </c>
    </row>
    <row r="12" spans="1:11" ht="39" thickBot="1">
      <c r="A12" s="378"/>
      <c r="B12" s="349"/>
      <c r="C12" s="255" t="s">
        <v>79</v>
      </c>
      <c r="D12" s="28">
        <v>2080</v>
      </c>
      <c r="E12" s="3">
        <v>77.02</v>
      </c>
      <c r="F12" s="178">
        <v>0.865489</v>
      </c>
      <c r="G12" s="201">
        <f t="shared" si="0"/>
        <v>66.65996277999999</v>
      </c>
      <c r="H12" s="263">
        <v>96.31</v>
      </c>
      <c r="I12" s="178"/>
      <c r="J12" s="200"/>
      <c r="K12" s="311" t="s">
        <v>105</v>
      </c>
    </row>
    <row r="13" spans="1:11" ht="25.5">
      <c r="A13" s="407" t="s">
        <v>3</v>
      </c>
      <c r="B13" s="409" t="s">
        <v>4</v>
      </c>
      <c r="C13" s="254" t="s">
        <v>5</v>
      </c>
      <c r="D13" s="195">
        <v>145135</v>
      </c>
      <c r="E13" s="157">
        <v>18.18</v>
      </c>
      <c r="F13" s="156">
        <v>0.957096</v>
      </c>
      <c r="G13" s="203">
        <f t="shared" si="0"/>
        <v>17.40000528</v>
      </c>
      <c r="H13" s="252">
        <v>19.95</v>
      </c>
      <c r="I13" s="156"/>
      <c r="J13" s="202">
        <v>19.49</v>
      </c>
      <c r="K13" s="375" t="s">
        <v>86</v>
      </c>
    </row>
    <row r="14" spans="1:11" ht="39" thickBot="1">
      <c r="A14" s="378"/>
      <c r="B14" s="349"/>
      <c r="C14" s="13" t="s">
        <v>6</v>
      </c>
      <c r="D14" s="26">
        <v>104315</v>
      </c>
      <c r="E14" s="2">
        <v>23.29</v>
      </c>
      <c r="F14" s="8">
        <v>0.747102</v>
      </c>
      <c r="G14" s="187">
        <f t="shared" si="0"/>
        <v>17.400005580000002</v>
      </c>
      <c r="H14" s="261">
        <v>28.65</v>
      </c>
      <c r="I14" s="8"/>
      <c r="J14" s="10">
        <v>19.49</v>
      </c>
      <c r="K14" s="388" t="s">
        <v>87</v>
      </c>
    </row>
    <row r="15" spans="1:11" ht="30" customHeight="1" hidden="1">
      <c r="A15" s="378"/>
      <c r="B15" s="349"/>
      <c r="C15" s="13" t="s">
        <v>7</v>
      </c>
      <c r="D15" s="26">
        <v>1540</v>
      </c>
      <c r="E15" s="128"/>
      <c r="F15" s="8">
        <v>1</v>
      </c>
      <c r="G15" s="268">
        <f t="shared" si="0"/>
        <v>0</v>
      </c>
      <c r="H15" s="264"/>
      <c r="I15" s="8"/>
      <c r="J15" s="129"/>
      <c r="K15" s="387"/>
    </row>
    <row r="16" spans="1:11" ht="26.25" hidden="1" thickBot="1">
      <c r="A16" s="408"/>
      <c r="B16" s="410"/>
      <c r="C16" s="258" t="s">
        <v>8</v>
      </c>
      <c r="D16" s="196">
        <v>2580</v>
      </c>
      <c r="E16" s="160"/>
      <c r="F16" s="161"/>
      <c r="G16" s="198"/>
      <c r="H16" s="253"/>
      <c r="I16" s="161"/>
      <c r="J16" s="197"/>
      <c r="K16" s="160"/>
    </row>
    <row r="17" spans="1:11" ht="35.25" customHeight="1">
      <c r="A17" s="407" t="s">
        <v>13</v>
      </c>
      <c r="B17" s="409" t="s">
        <v>14</v>
      </c>
      <c r="C17" s="254" t="s">
        <v>5</v>
      </c>
      <c r="D17" s="195">
        <v>136290</v>
      </c>
      <c r="E17" s="157">
        <v>16.39</v>
      </c>
      <c r="F17" s="156">
        <v>0.946919</v>
      </c>
      <c r="G17" s="203">
        <f t="shared" si="0"/>
        <v>15.52000241</v>
      </c>
      <c r="H17" s="252">
        <v>18.89</v>
      </c>
      <c r="I17" s="156"/>
      <c r="J17" s="202">
        <v>17.38</v>
      </c>
      <c r="K17" s="375" t="s">
        <v>86</v>
      </c>
    </row>
    <row r="18" spans="1:11" ht="39" thickBot="1">
      <c r="A18" s="408"/>
      <c r="B18" s="410"/>
      <c r="C18" s="258" t="s">
        <v>6</v>
      </c>
      <c r="D18" s="196">
        <v>144850</v>
      </c>
      <c r="E18" s="160">
        <v>23.32</v>
      </c>
      <c r="F18" s="161">
        <v>0.665523</v>
      </c>
      <c r="G18" s="198">
        <f t="shared" si="0"/>
        <v>15.51999636</v>
      </c>
      <c r="H18" s="253">
        <v>27.84</v>
      </c>
      <c r="I18" s="161"/>
      <c r="J18" s="197">
        <v>17.38</v>
      </c>
      <c r="K18" s="388" t="s">
        <v>87</v>
      </c>
    </row>
    <row r="19" spans="1:11" ht="25.5">
      <c r="A19" s="188" t="s">
        <v>15</v>
      </c>
      <c r="B19" s="5" t="s">
        <v>16</v>
      </c>
      <c r="C19" s="5" t="s">
        <v>17</v>
      </c>
      <c r="D19" s="173"/>
      <c r="E19" s="6">
        <v>1.81</v>
      </c>
      <c r="F19" s="17"/>
      <c r="G19" s="269"/>
      <c r="H19" s="262"/>
      <c r="I19" s="17"/>
      <c r="J19" s="6"/>
      <c r="K19" s="6"/>
    </row>
    <row r="20" spans="1:11" ht="12.75">
      <c r="A20" s="350" t="s">
        <v>18</v>
      </c>
      <c r="B20" s="352" t="s">
        <v>14</v>
      </c>
      <c r="C20" s="328" t="s">
        <v>19</v>
      </c>
      <c r="D20" s="1"/>
      <c r="E20" s="323">
        <v>4.945</v>
      </c>
      <c r="F20" s="330"/>
      <c r="G20" s="325"/>
      <c r="H20" s="354"/>
      <c r="I20" s="330"/>
      <c r="J20" s="352"/>
      <c r="K20" s="323"/>
    </row>
    <row r="21" spans="1:11" ht="3.75" customHeight="1">
      <c r="A21" s="378"/>
      <c r="B21" s="349"/>
      <c r="C21" s="328"/>
      <c r="D21" s="5"/>
      <c r="E21" s="324"/>
      <c r="F21" s="331"/>
      <c r="G21" s="326"/>
      <c r="H21" s="355"/>
      <c r="I21" s="331"/>
      <c r="J21" s="353"/>
      <c r="K21" s="324"/>
    </row>
    <row r="22" spans="1:11" ht="15" customHeight="1">
      <c r="A22" s="378"/>
      <c r="B22" s="349"/>
      <c r="C22" s="328"/>
      <c r="D22" s="1"/>
      <c r="E22" s="323">
        <v>3.319</v>
      </c>
      <c r="F22" s="8"/>
      <c r="G22" s="325"/>
      <c r="H22" s="354"/>
      <c r="I22" s="8"/>
      <c r="J22" s="352"/>
      <c r="K22" s="323"/>
    </row>
    <row r="23" spans="1:11" ht="12.75" customHeight="1" hidden="1">
      <c r="A23" s="351"/>
      <c r="B23" s="353"/>
      <c r="C23" s="328"/>
      <c r="D23" s="5"/>
      <c r="E23" s="324"/>
      <c r="F23" s="8"/>
      <c r="G23" s="326"/>
      <c r="H23" s="355"/>
      <c r="I23" s="8"/>
      <c r="J23" s="353"/>
      <c r="K23" s="324"/>
    </row>
    <row r="24" spans="1:11" ht="12.75">
      <c r="A24" s="350" t="s">
        <v>20</v>
      </c>
      <c r="B24" s="352" t="s">
        <v>21</v>
      </c>
      <c r="C24" s="328" t="s">
        <v>22</v>
      </c>
      <c r="D24" s="4"/>
      <c r="E24" s="2"/>
      <c r="F24" s="8"/>
      <c r="G24" s="270"/>
      <c r="H24" s="261"/>
      <c r="I24" s="8"/>
      <c r="J24" s="4"/>
      <c r="K24" s="4"/>
    </row>
    <row r="25" spans="1:11" ht="12.75">
      <c r="A25" s="378"/>
      <c r="B25" s="349"/>
      <c r="C25" s="328"/>
      <c r="D25" s="4"/>
      <c r="E25" s="2"/>
      <c r="F25" s="8"/>
      <c r="G25" s="270"/>
      <c r="H25" s="261"/>
      <c r="I25" s="8"/>
      <c r="J25" s="4"/>
      <c r="K25" s="4"/>
    </row>
    <row r="26" spans="1:11" ht="9.75" customHeight="1">
      <c r="A26" s="351"/>
      <c r="B26" s="353"/>
      <c r="C26" s="328"/>
      <c r="D26" s="4"/>
      <c r="E26" s="2"/>
      <c r="F26" s="8"/>
      <c r="G26" s="270"/>
      <c r="H26" s="261"/>
      <c r="I26" s="8"/>
      <c r="J26" s="4"/>
      <c r="K26" s="4"/>
    </row>
    <row r="27" spans="1:11" ht="25.5" customHeight="1">
      <c r="A27" s="189" t="s">
        <v>23</v>
      </c>
      <c r="B27" s="4" t="s">
        <v>24</v>
      </c>
      <c r="C27" s="328" t="s">
        <v>25</v>
      </c>
      <c r="D27" s="4"/>
      <c r="E27" s="4"/>
      <c r="F27" s="8"/>
      <c r="G27" s="270"/>
      <c r="H27" s="179"/>
      <c r="I27" s="8"/>
      <c r="J27" s="4"/>
      <c r="K27" s="4"/>
    </row>
    <row r="28" spans="1:11" ht="25.5" customHeight="1" thickBot="1">
      <c r="A28" s="190" t="s">
        <v>26</v>
      </c>
      <c r="B28" s="191" t="s">
        <v>27</v>
      </c>
      <c r="C28" s="329"/>
      <c r="D28" s="191"/>
      <c r="E28" s="191"/>
      <c r="F28" s="161"/>
      <c r="G28" s="271"/>
      <c r="H28" s="265"/>
      <c r="I28" s="161"/>
      <c r="J28" s="191"/>
      <c r="K28" s="191"/>
    </row>
  </sheetData>
  <mergeCells count="31">
    <mergeCell ref="A2:G2"/>
    <mergeCell ref="C27:C28"/>
    <mergeCell ref="I20:I21"/>
    <mergeCell ref="F20:F21"/>
    <mergeCell ref="B20:B23"/>
    <mergeCell ref="C20:C23"/>
    <mergeCell ref="C24:C26"/>
    <mergeCell ref="E20:E21"/>
    <mergeCell ref="E22:E23"/>
    <mergeCell ref="B11:B12"/>
    <mergeCell ref="K22:K23"/>
    <mergeCell ref="G20:G21"/>
    <mergeCell ref="H20:H21"/>
    <mergeCell ref="J20:J21"/>
    <mergeCell ref="K20:K21"/>
    <mergeCell ref="G22:G23"/>
    <mergeCell ref="J22:J23"/>
    <mergeCell ref="A24:A26"/>
    <mergeCell ref="B24:B26"/>
    <mergeCell ref="H22:H23"/>
    <mergeCell ref="A20:A23"/>
    <mergeCell ref="A4:K4"/>
    <mergeCell ref="E6:G6"/>
    <mergeCell ref="H6:J6"/>
    <mergeCell ref="A17:A18"/>
    <mergeCell ref="B17:B18"/>
    <mergeCell ref="A13:A16"/>
    <mergeCell ref="B13:B16"/>
    <mergeCell ref="A8:A10"/>
    <mergeCell ref="B8:B10"/>
    <mergeCell ref="A11:A12"/>
  </mergeCells>
  <printOptions/>
  <pageMargins left="0.95" right="0.18" top="0.3937007874015748" bottom="0.15748031496062992" header="0.17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="75" zoomScaleNormal="90" zoomScaleSheetLayoutView="75" workbookViewId="0" topLeftCell="A1">
      <selection activeCell="K24" sqref="K24"/>
    </sheetView>
  </sheetViews>
  <sheetFormatPr defaultColWidth="9.140625" defaultRowHeight="12.75"/>
  <cols>
    <col min="1" max="1" width="18.57421875" style="0" customWidth="1"/>
    <col min="2" max="2" width="9.421875" style="0" customWidth="1"/>
    <col min="3" max="3" width="30.28125" style="0" customWidth="1"/>
    <col min="4" max="4" width="15.00390625" style="0" hidden="1" customWidth="1"/>
    <col min="5" max="5" width="17.57421875" style="0" customWidth="1"/>
    <col min="6" max="6" width="9.28125" style="0" hidden="1" customWidth="1"/>
    <col min="7" max="7" width="15.00390625" style="0" customWidth="1"/>
    <col min="8" max="8" width="16.8515625" style="0" customWidth="1"/>
    <col min="9" max="9" width="8.28125" style="0" hidden="1" customWidth="1"/>
    <col min="10" max="10" width="13.28125" style="0" customWidth="1"/>
    <col min="11" max="11" width="35.140625" style="0" customWidth="1"/>
  </cols>
  <sheetData>
    <row r="2" spans="1:11" ht="20.25" customHeight="1">
      <c r="A2" s="318" t="s">
        <v>31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3.5" thickBo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6.5" thickBot="1">
      <c r="A4" s="206"/>
      <c r="B4" s="223"/>
      <c r="C4" s="223"/>
      <c r="D4" s="223"/>
      <c r="E4" s="404" t="s">
        <v>77</v>
      </c>
      <c r="F4" s="404"/>
      <c r="G4" s="404"/>
      <c r="H4" s="404" t="s">
        <v>78</v>
      </c>
      <c r="I4" s="404"/>
      <c r="J4" s="404"/>
      <c r="K4" s="266"/>
    </row>
    <row r="5" spans="1:11" ht="93" thickBot="1">
      <c r="A5" s="272" t="s">
        <v>0</v>
      </c>
      <c r="B5" s="274" t="s">
        <v>1</v>
      </c>
      <c r="C5" s="274" t="s">
        <v>2</v>
      </c>
      <c r="D5" s="275" t="s">
        <v>55</v>
      </c>
      <c r="E5" s="274" t="s">
        <v>83</v>
      </c>
      <c r="F5" s="274" t="s">
        <v>30</v>
      </c>
      <c r="G5" s="274" t="s">
        <v>84</v>
      </c>
      <c r="H5" s="274" t="s">
        <v>82</v>
      </c>
      <c r="I5" s="274" t="s">
        <v>30</v>
      </c>
      <c r="J5" s="274" t="s">
        <v>81</v>
      </c>
      <c r="K5" s="276"/>
    </row>
    <row r="6" spans="1:11" ht="25.5">
      <c r="A6" s="407" t="s">
        <v>9</v>
      </c>
      <c r="B6" s="314" t="s">
        <v>10</v>
      </c>
      <c r="C6" s="254" t="s">
        <v>32</v>
      </c>
      <c r="D6" s="277">
        <v>835</v>
      </c>
      <c r="E6" s="155">
        <v>3267.49</v>
      </c>
      <c r="F6" s="278">
        <v>0.340041</v>
      </c>
      <c r="G6" s="208">
        <f>E6*F6</f>
        <v>1111.08056709</v>
      </c>
      <c r="H6" s="305">
        <v>4349.75</v>
      </c>
      <c r="I6" s="254"/>
      <c r="J6" s="304">
        <v>1244.41</v>
      </c>
      <c r="K6" s="375" t="s">
        <v>99</v>
      </c>
    </row>
    <row r="7" spans="1:11" ht="18.75">
      <c r="A7" s="378"/>
      <c r="B7" s="339"/>
      <c r="C7" s="13" t="s">
        <v>11</v>
      </c>
      <c r="D7" s="280">
        <v>8065</v>
      </c>
      <c r="E7" s="9">
        <v>2288.2</v>
      </c>
      <c r="F7" s="13">
        <v>0.485569</v>
      </c>
      <c r="G7" s="208">
        <f>E7*F7</f>
        <v>1111.0789857999998</v>
      </c>
      <c r="H7" s="306">
        <v>2682.91</v>
      </c>
      <c r="I7" s="13"/>
      <c r="J7" s="19">
        <v>1244.41</v>
      </c>
      <c r="K7" s="385" t="s">
        <v>94</v>
      </c>
    </row>
    <row r="8" spans="1:11" ht="15" customHeight="1">
      <c r="A8" s="378"/>
      <c r="B8" s="339"/>
      <c r="C8" s="13" t="s">
        <v>50</v>
      </c>
      <c r="D8" s="280">
        <v>63</v>
      </c>
      <c r="E8" s="9">
        <v>2475.39</v>
      </c>
      <c r="F8" s="13">
        <v>0.44885</v>
      </c>
      <c r="G8" s="208">
        <f>E8*F8</f>
        <v>1111.0788015</v>
      </c>
      <c r="H8" s="306">
        <v>2598.08</v>
      </c>
      <c r="I8" s="13"/>
      <c r="J8" s="19">
        <v>1244.41</v>
      </c>
      <c r="K8" s="383" t="s">
        <v>96</v>
      </c>
    </row>
    <row r="9" spans="1:11" ht="39" thickBot="1">
      <c r="A9" s="408"/>
      <c r="B9" s="333"/>
      <c r="C9" s="258" t="s">
        <v>33</v>
      </c>
      <c r="D9" s="282">
        <v>13000</v>
      </c>
      <c r="E9" s="165">
        <v>1368.34</v>
      </c>
      <c r="F9" s="283">
        <v>0.811991</v>
      </c>
      <c r="G9" s="172">
        <f>E9*F9</f>
        <v>1111.07976494</v>
      </c>
      <c r="H9" s="307">
        <v>1602.62</v>
      </c>
      <c r="I9" s="258"/>
      <c r="J9" s="302">
        <v>1244.41</v>
      </c>
      <c r="K9" s="311" t="s">
        <v>101</v>
      </c>
    </row>
    <row r="10" spans="1:11" ht="25.5">
      <c r="A10" s="378" t="s">
        <v>12</v>
      </c>
      <c r="B10" s="339" t="s">
        <v>4</v>
      </c>
      <c r="C10" s="257" t="s">
        <v>34</v>
      </c>
      <c r="D10" s="284">
        <v>8600</v>
      </c>
      <c r="E10" s="14">
        <v>143.32</v>
      </c>
      <c r="F10" s="257">
        <v>0.465113</v>
      </c>
      <c r="G10" s="208">
        <f aca="true" t="shared" si="0" ref="G10:G17">E10*F10</f>
        <v>66.65999516</v>
      </c>
      <c r="H10" s="14">
        <v>167.52</v>
      </c>
      <c r="I10" s="257"/>
      <c r="J10" s="298">
        <v>74.66</v>
      </c>
      <c r="K10" s="340" t="s">
        <v>104</v>
      </c>
    </row>
    <row r="11" spans="1:11" ht="39" thickBot="1">
      <c r="A11" s="378"/>
      <c r="B11" s="339"/>
      <c r="C11" s="273" t="s">
        <v>33</v>
      </c>
      <c r="D11" s="285">
        <v>78000</v>
      </c>
      <c r="E11" s="213">
        <v>101.52</v>
      </c>
      <c r="F11" s="273">
        <v>0.656619</v>
      </c>
      <c r="G11" s="209">
        <f t="shared" si="0"/>
        <v>66.65996087999999</v>
      </c>
      <c r="H11" s="213">
        <v>119.32</v>
      </c>
      <c r="I11" s="273"/>
      <c r="J11" s="205">
        <v>74.66</v>
      </c>
      <c r="K11" s="377" t="s">
        <v>106</v>
      </c>
    </row>
    <row r="12" spans="1:11" ht="25.5">
      <c r="A12" s="407" t="s">
        <v>3</v>
      </c>
      <c r="B12" s="314" t="s">
        <v>4</v>
      </c>
      <c r="C12" s="254" t="s">
        <v>32</v>
      </c>
      <c r="D12" s="286">
        <v>2820</v>
      </c>
      <c r="E12" s="155">
        <v>27.08</v>
      </c>
      <c r="F12" s="254">
        <v>0.64808</v>
      </c>
      <c r="G12" s="163">
        <f t="shared" si="0"/>
        <v>17.550006399999997</v>
      </c>
      <c r="H12" s="287">
        <v>35</v>
      </c>
      <c r="I12" s="254"/>
      <c r="J12" s="162">
        <v>19.66</v>
      </c>
      <c r="K12" s="383" t="s">
        <v>88</v>
      </c>
    </row>
    <row r="13" spans="1:11" ht="25.5">
      <c r="A13" s="378"/>
      <c r="B13" s="339"/>
      <c r="C13" s="13" t="s">
        <v>5</v>
      </c>
      <c r="D13" s="280">
        <v>65200</v>
      </c>
      <c r="E13" s="9">
        <v>18.18</v>
      </c>
      <c r="F13" s="13">
        <v>0.965347</v>
      </c>
      <c r="G13" s="170">
        <f t="shared" si="0"/>
        <v>17.550008459999997</v>
      </c>
      <c r="H13" s="9">
        <v>19.95</v>
      </c>
      <c r="I13" s="13"/>
      <c r="J13" s="19">
        <v>19.66</v>
      </c>
      <c r="K13" s="385" t="s">
        <v>86</v>
      </c>
    </row>
    <row r="14" spans="1:11" ht="19.5" customHeight="1">
      <c r="A14" s="378"/>
      <c r="B14" s="339"/>
      <c r="C14" s="13" t="s">
        <v>53</v>
      </c>
      <c r="D14" s="280">
        <v>350</v>
      </c>
      <c r="E14" s="9">
        <v>26.08</v>
      </c>
      <c r="F14" s="13">
        <v>0.672929</v>
      </c>
      <c r="G14" s="170">
        <f t="shared" si="0"/>
        <v>17.549988319999997</v>
      </c>
      <c r="H14" s="9">
        <v>28.2</v>
      </c>
      <c r="I14" s="13"/>
      <c r="J14" s="19">
        <v>19.66</v>
      </c>
      <c r="K14" s="385" t="s">
        <v>88</v>
      </c>
    </row>
    <row r="15" spans="1:11" ht="39" thickBot="1">
      <c r="A15" s="408"/>
      <c r="B15" s="333"/>
      <c r="C15" s="258" t="s">
        <v>6</v>
      </c>
      <c r="D15" s="282">
        <v>217220</v>
      </c>
      <c r="E15" s="165">
        <v>23.29</v>
      </c>
      <c r="F15" s="258">
        <v>0.753542</v>
      </c>
      <c r="G15" s="172">
        <f t="shared" si="0"/>
        <v>17.54999318</v>
      </c>
      <c r="H15" s="165">
        <v>28.65</v>
      </c>
      <c r="I15" s="258"/>
      <c r="J15" s="171">
        <v>19.66</v>
      </c>
      <c r="K15" s="384" t="s">
        <v>87</v>
      </c>
    </row>
    <row r="16" spans="1:11" ht="40.5" customHeight="1">
      <c r="A16" s="407" t="s">
        <v>13</v>
      </c>
      <c r="B16" s="314"/>
      <c r="C16" s="254" t="s">
        <v>5</v>
      </c>
      <c r="D16" s="277">
        <v>65090</v>
      </c>
      <c r="E16" s="155">
        <v>16.39</v>
      </c>
      <c r="F16" s="254">
        <v>0.931666</v>
      </c>
      <c r="G16" s="163">
        <f t="shared" si="0"/>
        <v>15.27000574</v>
      </c>
      <c r="H16" s="155">
        <v>18.89</v>
      </c>
      <c r="I16" s="254"/>
      <c r="J16" s="162">
        <v>17.1</v>
      </c>
      <c r="K16" s="386" t="s">
        <v>86</v>
      </c>
    </row>
    <row r="17" spans="1:11" ht="39" thickBot="1">
      <c r="A17" s="408"/>
      <c r="B17" s="333"/>
      <c r="C17" s="258" t="s">
        <v>6</v>
      </c>
      <c r="D17" s="282">
        <v>275140</v>
      </c>
      <c r="E17" s="165">
        <v>23.32</v>
      </c>
      <c r="F17" s="258">
        <v>0.654803</v>
      </c>
      <c r="G17" s="172">
        <f t="shared" si="0"/>
        <v>15.27000596</v>
      </c>
      <c r="H17" s="165">
        <v>27.84</v>
      </c>
      <c r="I17" s="258"/>
      <c r="J17" s="171">
        <v>17.1</v>
      </c>
      <c r="K17" s="384" t="s">
        <v>87</v>
      </c>
    </row>
    <row r="18" spans="1:11" ht="25.5">
      <c r="A18" s="188" t="s">
        <v>15</v>
      </c>
      <c r="B18" s="257" t="s">
        <v>16</v>
      </c>
      <c r="C18" s="257" t="s">
        <v>17</v>
      </c>
      <c r="D18" s="288"/>
      <c r="E18" s="14">
        <v>1.81</v>
      </c>
      <c r="F18" s="257"/>
      <c r="G18" s="230"/>
      <c r="H18" s="14"/>
      <c r="I18" s="257"/>
      <c r="J18" s="193"/>
      <c r="K18" s="251"/>
    </row>
    <row r="19" spans="1:11" ht="12.75">
      <c r="A19" s="315" t="s">
        <v>35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7"/>
    </row>
    <row r="20" spans="1:11" ht="6" customHeight="1">
      <c r="A20" s="350" t="s">
        <v>18</v>
      </c>
      <c r="B20" s="332" t="s">
        <v>14</v>
      </c>
      <c r="C20" s="332" t="s">
        <v>19</v>
      </c>
      <c r="D20" s="273"/>
      <c r="E20" s="336">
        <v>4.945</v>
      </c>
      <c r="F20" s="13"/>
      <c r="G20" s="332"/>
      <c r="H20" s="336"/>
      <c r="I20" s="13"/>
      <c r="J20" s="332"/>
      <c r="K20" s="334"/>
    </row>
    <row r="21" spans="1:11" ht="6" customHeight="1">
      <c r="A21" s="378"/>
      <c r="B21" s="339"/>
      <c r="C21" s="339"/>
      <c r="D21" s="279"/>
      <c r="E21" s="337"/>
      <c r="F21" s="13"/>
      <c r="G21" s="338"/>
      <c r="H21" s="337"/>
      <c r="I21" s="13"/>
      <c r="J21" s="338"/>
      <c r="K21" s="335"/>
    </row>
    <row r="22" spans="1:11" ht="6" customHeight="1">
      <c r="A22" s="378"/>
      <c r="B22" s="339"/>
      <c r="C22" s="339"/>
      <c r="D22" s="279"/>
      <c r="E22" s="336">
        <v>3.319</v>
      </c>
      <c r="F22" s="13"/>
      <c r="G22" s="332"/>
      <c r="H22" s="312"/>
      <c r="I22" s="13"/>
      <c r="J22" s="332"/>
      <c r="K22" s="334"/>
    </row>
    <row r="23" spans="1:11" ht="5.25" customHeight="1">
      <c r="A23" s="351"/>
      <c r="B23" s="338"/>
      <c r="C23" s="338"/>
      <c r="D23" s="257"/>
      <c r="E23" s="337"/>
      <c r="F23" s="13"/>
      <c r="G23" s="338"/>
      <c r="H23" s="313"/>
      <c r="I23" s="13"/>
      <c r="J23" s="338"/>
      <c r="K23" s="335"/>
    </row>
    <row r="24" spans="1:11" ht="12.75" customHeight="1">
      <c r="A24" s="350" t="s">
        <v>20</v>
      </c>
      <c r="B24" s="332" t="s">
        <v>21</v>
      </c>
      <c r="C24" s="332" t="s">
        <v>22</v>
      </c>
      <c r="D24" s="273"/>
      <c r="E24" s="9">
        <v>28.88</v>
      </c>
      <c r="F24" s="13"/>
      <c r="G24" s="13"/>
      <c r="H24" s="9"/>
      <c r="I24" s="13"/>
      <c r="J24" s="13"/>
      <c r="K24" s="289"/>
    </row>
    <row r="25" spans="1:11" ht="12.75">
      <c r="A25" s="378"/>
      <c r="B25" s="339"/>
      <c r="C25" s="339"/>
      <c r="D25" s="279"/>
      <c r="E25" s="9">
        <v>20.6</v>
      </c>
      <c r="F25" s="13"/>
      <c r="G25" s="13"/>
      <c r="H25" s="9"/>
      <c r="I25" s="13"/>
      <c r="J25" s="13"/>
      <c r="K25" s="289"/>
    </row>
    <row r="26" spans="1:11" ht="12.75">
      <c r="A26" s="351"/>
      <c r="B26" s="338"/>
      <c r="C26" s="338"/>
      <c r="D26" s="257"/>
      <c r="E26" s="9">
        <v>17.62</v>
      </c>
      <c r="F26" s="13"/>
      <c r="G26" s="13"/>
      <c r="H26" s="9"/>
      <c r="I26" s="13"/>
      <c r="J26" s="13"/>
      <c r="K26" s="289"/>
    </row>
    <row r="27" spans="1:11" ht="24.75" customHeight="1">
      <c r="A27" s="189" t="s">
        <v>23</v>
      </c>
      <c r="B27" s="13" t="s">
        <v>24</v>
      </c>
      <c r="C27" s="332" t="s">
        <v>25</v>
      </c>
      <c r="D27" s="273"/>
      <c r="E27" s="13"/>
      <c r="F27" s="13"/>
      <c r="G27" s="13"/>
      <c r="H27" s="13"/>
      <c r="I27" s="13"/>
      <c r="J27" s="13"/>
      <c r="K27" s="290"/>
    </row>
    <row r="28" spans="1:11" ht="13.5" thickBot="1">
      <c r="A28" s="190" t="s">
        <v>26</v>
      </c>
      <c r="B28" s="258" t="s">
        <v>27</v>
      </c>
      <c r="C28" s="333"/>
      <c r="D28" s="281"/>
      <c r="E28" s="258"/>
      <c r="F28" s="258"/>
      <c r="G28" s="258"/>
      <c r="H28" s="258"/>
      <c r="I28" s="258"/>
      <c r="J28" s="258"/>
      <c r="K28" s="291"/>
    </row>
  </sheetData>
  <mergeCells count="30">
    <mergeCell ref="A2:K2"/>
    <mergeCell ref="A3:K3"/>
    <mergeCell ref="A12:A15"/>
    <mergeCell ref="B12:B15"/>
    <mergeCell ref="A6:A9"/>
    <mergeCell ref="B6:B9"/>
    <mergeCell ref="A10:A11"/>
    <mergeCell ref="B10:B11"/>
    <mergeCell ref="E4:G4"/>
    <mergeCell ref="H4:J4"/>
    <mergeCell ref="B16:B17"/>
    <mergeCell ref="A19:K19"/>
    <mergeCell ref="A20:A23"/>
    <mergeCell ref="B20:B23"/>
    <mergeCell ref="A16:A17"/>
    <mergeCell ref="J22:J23"/>
    <mergeCell ref="A24:A26"/>
    <mergeCell ref="B24:B26"/>
    <mergeCell ref="G22:G23"/>
    <mergeCell ref="H22:H23"/>
    <mergeCell ref="C24:C26"/>
    <mergeCell ref="E22:E23"/>
    <mergeCell ref="C20:C23"/>
    <mergeCell ref="C27:C28"/>
    <mergeCell ref="K22:K23"/>
    <mergeCell ref="E20:E21"/>
    <mergeCell ref="G20:G21"/>
    <mergeCell ref="H20:H21"/>
    <mergeCell ref="J20:J21"/>
    <mergeCell ref="K20:K21"/>
  </mergeCells>
  <printOptions/>
  <pageMargins left="1" right="0.1968503937007874" top="0.63" bottom="0.15748031496062992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view="pageBreakPreview" zoomScale="75" zoomScaleNormal="90" zoomScaleSheetLayoutView="75" workbookViewId="0" topLeftCell="A7">
      <selection activeCell="P25" sqref="P25"/>
    </sheetView>
  </sheetViews>
  <sheetFormatPr defaultColWidth="9.140625" defaultRowHeight="12.75"/>
  <cols>
    <col min="1" max="1" width="18.421875" style="0" customWidth="1"/>
    <col min="2" max="2" width="8.8515625" style="0" customWidth="1"/>
    <col min="3" max="3" width="39.57421875" style="0" customWidth="1"/>
    <col min="4" max="4" width="22.00390625" style="0" hidden="1" customWidth="1"/>
    <col min="5" max="5" width="17.57421875" style="0" customWidth="1"/>
    <col min="6" max="6" width="8.28125" style="0" hidden="1" customWidth="1"/>
    <col min="7" max="7" width="15.28125" style="0" customWidth="1"/>
    <col min="8" max="8" width="17.140625" style="0" customWidth="1"/>
    <col min="9" max="9" width="7.7109375" style="0" hidden="1" customWidth="1"/>
    <col min="10" max="10" width="16.140625" style="0" customWidth="1"/>
    <col min="11" max="11" width="34.421875" style="0" customWidth="1"/>
  </cols>
  <sheetData>
    <row r="2" spans="1:11" ht="20.25">
      <c r="A2" s="301" t="s">
        <v>36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6.5" thickBot="1">
      <c r="A4" s="182"/>
      <c r="B4" s="183"/>
      <c r="C4" s="183"/>
      <c r="D4" s="183"/>
      <c r="E4" s="404" t="s">
        <v>77</v>
      </c>
      <c r="F4" s="404"/>
      <c r="G4" s="404"/>
      <c r="H4" s="404" t="s">
        <v>78</v>
      </c>
      <c r="I4" s="404"/>
      <c r="J4" s="404"/>
      <c r="K4" s="376"/>
    </row>
    <row r="5" spans="1:11" ht="87.75" customHeight="1" thickBot="1">
      <c r="A5" s="35" t="s">
        <v>0</v>
      </c>
      <c r="B5" s="36" t="s">
        <v>1</v>
      </c>
      <c r="C5" s="36" t="s">
        <v>2</v>
      </c>
      <c r="D5" s="181" t="s">
        <v>75</v>
      </c>
      <c r="E5" s="36" t="s">
        <v>83</v>
      </c>
      <c r="F5" s="36" t="s">
        <v>30</v>
      </c>
      <c r="G5" s="36" t="s">
        <v>84</v>
      </c>
      <c r="H5" s="36" t="s">
        <v>82</v>
      </c>
      <c r="I5" s="36" t="s">
        <v>30</v>
      </c>
      <c r="J5" s="36" t="s">
        <v>81</v>
      </c>
      <c r="K5" s="267"/>
    </row>
    <row r="6" spans="1:11" ht="31.5" customHeight="1">
      <c r="A6" s="407" t="s">
        <v>9</v>
      </c>
      <c r="B6" s="320" t="s">
        <v>10</v>
      </c>
      <c r="C6" s="254" t="s">
        <v>70</v>
      </c>
      <c r="D6" s="154">
        <v>9840</v>
      </c>
      <c r="E6" s="157">
        <v>1287.94</v>
      </c>
      <c r="F6" s="156">
        <v>0.86268</v>
      </c>
      <c r="G6" s="239">
        <f>E6*F6</f>
        <v>1111.0800792</v>
      </c>
      <c r="H6" s="157">
        <v>1447.84</v>
      </c>
      <c r="I6" s="156"/>
      <c r="J6" s="162">
        <v>1244.41</v>
      </c>
      <c r="K6" s="364" t="s">
        <v>97</v>
      </c>
    </row>
    <row r="7" spans="1:11" ht="18.75">
      <c r="A7" s="378"/>
      <c r="B7" s="321"/>
      <c r="C7" s="13" t="s">
        <v>11</v>
      </c>
      <c r="D7" s="25">
        <v>7870</v>
      </c>
      <c r="E7" s="2">
        <v>2288.2</v>
      </c>
      <c r="F7" s="8">
        <v>0.485569</v>
      </c>
      <c r="G7" s="240">
        <f>E7*F7</f>
        <v>1111.0789857999998</v>
      </c>
      <c r="H7" s="2">
        <v>2682.91</v>
      </c>
      <c r="I7" s="8"/>
      <c r="J7" s="19">
        <v>1244.41</v>
      </c>
      <c r="K7" s="362" t="s">
        <v>94</v>
      </c>
    </row>
    <row r="8" spans="1:11" ht="18.75">
      <c r="A8" s="378"/>
      <c r="B8" s="321"/>
      <c r="C8" s="13" t="s">
        <v>38</v>
      </c>
      <c r="D8" s="22">
        <v>1370</v>
      </c>
      <c r="E8" s="2">
        <v>1523.82</v>
      </c>
      <c r="F8" s="8">
        <v>0.729141</v>
      </c>
      <c r="G8" s="240">
        <f>E8*F8</f>
        <v>1111.07963862</v>
      </c>
      <c r="H8" s="2">
        <v>1664.35</v>
      </c>
      <c r="I8" s="8"/>
      <c r="J8" s="19">
        <v>1244.41</v>
      </c>
      <c r="K8" s="362" t="s">
        <v>96</v>
      </c>
    </row>
    <row r="9" spans="1:11" ht="18.75">
      <c r="A9" s="378"/>
      <c r="B9" s="321"/>
      <c r="C9" s="13" t="s">
        <v>111</v>
      </c>
      <c r="D9" s="22"/>
      <c r="E9" s="2"/>
      <c r="F9" s="8"/>
      <c r="G9" s="240"/>
      <c r="H9" s="2">
        <v>1721.61</v>
      </c>
      <c r="I9" s="8"/>
      <c r="J9" s="19">
        <v>1244.41</v>
      </c>
      <c r="K9" s="362"/>
    </row>
    <row r="10" spans="1:11" ht="18.75" customHeight="1">
      <c r="A10" s="378"/>
      <c r="B10" s="321"/>
      <c r="C10" s="13" t="s">
        <v>50</v>
      </c>
      <c r="D10" s="22">
        <v>3800</v>
      </c>
      <c r="E10" s="2">
        <v>2475.39</v>
      </c>
      <c r="F10" s="8">
        <v>0.44885</v>
      </c>
      <c r="G10" s="240">
        <f>E10*F10</f>
        <v>1111.0788015</v>
      </c>
      <c r="H10" s="2">
        <v>2598.08</v>
      </c>
      <c r="I10" s="8"/>
      <c r="J10" s="19">
        <v>1244.41</v>
      </c>
      <c r="K10" s="362" t="s">
        <v>96</v>
      </c>
    </row>
    <row r="11" spans="1:11" ht="31.5" customHeight="1" thickBot="1">
      <c r="A11" s="408"/>
      <c r="B11" s="322"/>
      <c r="C11" s="258" t="s">
        <v>33</v>
      </c>
      <c r="D11" s="159">
        <v>25000</v>
      </c>
      <c r="E11" s="160">
        <v>1368.34</v>
      </c>
      <c r="F11" s="161">
        <v>0.811991</v>
      </c>
      <c r="G11" s="241">
        <f>E11*F11</f>
        <v>1111.07976494</v>
      </c>
      <c r="H11" s="160">
        <v>1602.62</v>
      </c>
      <c r="I11" s="161"/>
      <c r="J11" s="171">
        <v>1244.41</v>
      </c>
      <c r="K11" s="366" t="s">
        <v>101</v>
      </c>
    </row>
    <row r="12" spans="1:11" ht="25.5">
      <c r="A12" s="407" t="s">
        <v>12</v>
      </c>
      <c r="B12" s="320" t="s">
        <v>4</v>
      </c>
      <c r="C12" s="254" t="s">
        <v>70</v>
      </c>
      <c r="D12" s="154">
        <v>6000</v>
      </c>
      <c r="E12" s="155">
        <v>83.62</v>
      </c>
      <c r="F12" s="156">
        <v>0.797273</v>
      </c>
      <c r="G12" s="242">
        <v>66.66</v>
      </c>
      <c r="H12" s="155">
        <v>88.75</v>
      </c>
      <c r="I12" s="156"/>
      <c r="J12" s="19">
        <v>74.66</v>
      </c>
      <c r="K12" s="356" t="s">
        <v>104</v>
      </c>
    </row>
    <row r="13" spans="1:11" ht="18.75">
      <c r="A13" s="378"/>
      <c r="B13" s="321"/>
      <c r="C13" s="13" t="s">
        <v>39</v>
      </c>
      <c r="D13" s="22">
        <v>9500</v>
      </c>
      <c r="E13" s="2">
        <v>143.32</v>
      </c>
      <c r="F13" s="8">
        <v>0.465113</v>
      </c>
      <c r="G13" s="242">
        <f>E13*F13</f>
        <v>66.65999516</v>
      </c>
      <c r="H13" s="2">
        <v>167.52</v>
      </c>
      <c r="I13" s="8"/>
      <c r="J13" s="19">
        <v>74.66</v>
      </c>
      <c r="K13" s="357" t="s">
        <v>104</v>
      </c>
    </row>
    <row r="14" spans="1:11" ht="18.75">
      <c r="A14" s="378"/>
      <c r="B14" s="321"/>
      <c r="C14" s="13" t="s">
        <v>111</v>
      </c>
      <c r="D14" s="22"/>
      <c r="E14" s="3"/>
      <c r="F14" s="8"/>
      <c r="G14" s="242"/>
      <c r="H14" s="3">
        <v>106.18</v>
      </c>
      <c r="I14" s="8"/>
      <c r="J14" s="19">
        <v>74.66</v>
      </c>
      <c r="K14" s="357"/>
    </row>
    <row r="15" spans="1:11" ht="18.75">
      <c r="A15" s="378"/>
      <c r="B15" s="321"/>
      <c r="C15" s="13" t="s">
        <v>38</v>
      </c>
      <c r="D15" s="22">
        <v>8980</v>
      </c>
      <c r="E15" s="3">
        <v>101.82</v>
      </c>
      <c r="F15" s="8">
        <v>0.654685</v>
      </c>
      <c r="G15" s="242">
        <f>E15*F15</f>
        <v>66.66002669999999</v>
      </c>
      <c r="H15" s="3">
        <v>109.13</v>
      </c>
      <c r="I15" s="8"/>
      <c r="J15" s="19">
        <v>74.66</v>
      </c>
      <c r="K15" s="357" t="s">
        <v>104</v>
      </c>
    </row>
    <row r="16" spans="1:11" ht="18.75">
      <c r="A16" s="378"/>
      <c r="B16" s="321"/>
      <c r="C16" s="13" t="s">
        <v>50</v>
      </c>
      <c r="D16" s="22">
        <v>21950</v>
      </c>
      <c r="E16" s="3"/>
      <c r="F16" s="8">
        <v>0.436917</v>
      </c>
      <c r="G16" s="242"/>
      <c r="H16" s="3">
        <v>166.16</v>
      </c>
      <c r="I16" s="8"/>
      <c r="J16" s="19">
        <v>74.66</v>
      </c>
      <c r="K16" s="357" t="s">
        <v>107</v>
      </c>
    </row>
    <row r="17" spans="1:11" ht="26.25" thickBot="1">
      <c r="A17" s="408"/>
      <c r="B17" s="322"/>
      <c r="C17" s="258" t="s">
        <v>33</v>
      </c>
      <c r="D17" s="159">
        <v>155000</v>
      </c>
      <c r="E17" s="160">
        <v>101.52</v>
      </c>
      <c r="F17" s="161">
        <v>0.656619</v>
      </c>
      <c r="G17" s="241">
        <f aca="true" t="shared" si="0" ref="G17:G23">E17*F17</f>
        <v>66.65996087999999</v>
      </c>
      <c r="H17" s="160">
        <v>119.32</v>
      </c>
      <c r="I17" s="161"/>
      <c r="J17" s="171">
        <v>74.66</v>
      </c>
      <c r="K17" s="377" t="s">
        <v>106</v>
      </c>
    </row>
    <row r="18" spans="1:11" ht="25.5">
      <c r="A18" s="378" t="s">
        <v>3</v>
      </c>
      <c r="B18" s="320" t="s">
        <v>4</v>
      </c>
      <c r="C18" s="254" t="s">
        <v>37</v>
      </c>
      <c r="D18" s="154">
        <v>113285</v>
      </c>
      <c r="E18" s="155">
        <v>21.42</v>
      </c>
      <c r="F18" s="156">
        <v>0.819328</v>
      </c>
      <c r="G18" s="239">
        <f t="shared" si="0"/>
        <v>17.55000576</v>
      </c>
      <c r="H18" s="247">
        <v>19.22</v>
      </c>
      <c r="I18" s="156"/>
      <c r="J18" s="162">
        <v>19.22</v>
      </c>
      <c r="K18" s="364" t="s">
        <v>87</v>
      </c>
    </row>
    <row r="19" spans="1:11" ht="25.5">
      <c r="A19" s="378"/>
      <c r="B19" s="321"/>
      <c r="C19" s="13" t="s">
        <v>5</v>
      </c>
      <c r="D19" s="22">
        <v>119600</v>
      </c>
      <c r="E19" s="2">
        <v>18.18</v>
      </c>
      <c r="F19" s="8">
        <v>0.965347</v>
      </c>
      <c r="G19" s="243">
        <f t="shared" si="0"/>
        <v>17.550008459999997</v>
      </c>
      <c r="H19" s="2">
        <v>19.95</v>
      </c>
      <c r="I19" s="8"/>
      <c r="J19" s="7">
        <v>19.66</v>
      </c>
      <c r="K19" s="362" t="s">
        <v>86</v>
      </c>
    </row>
    <row r="20" spans="1:11" ht="18.75">
      <c r="A20" s="378"/>
      <c r="B20" s="321"/>
      <c r="C20" s="13" t="s">
        <v>38</v>
      </c>
      <c r="D20" s="22">
        <v>16700</v>
      </c>
      <c r="E20" s="9">
        <v>21.22</v>
      </c>
      <c r="F20" s="8">
        <v>0.82705</v>
      </c>
      <c r="G20" s="243">
        <f t="shared" si="0"/>
        <v>17.550000999999998</v>
      </c>
      <c r="H20" s="250">
        <v>21.09</v>
      </c>
      <c r="I20" s="8"/>
      <c r="J20" s="7">
        <v>19.66</v>
      </c>
      <c r="K20" s="362" t="s">
        <v>91</v>
      </c>
    </row>
    <row r="21" spans="1:11" ht="18.75">
      <c r="A21" s="378"/>
      <c r="B21" s="321"/>
      <c r="C21" s="13" t="s">
        <v>111</v>
      </c>
      <c r="D21" s="22"/>
      <c r="E21" s="9"/>
      <c r="F21" s="8"/>
      <c r="G21" s="243"/>
      <c r="H21" s="250">
        <v>22.11</v>
      </c>
      <c r="I21" s="8"/>
      <c r="J21" s="7">
        <v>19.66</v>
      </c>
      <c r="K21" s="362"/>
    </row>
    <row r="22" spans="1:11" ht="15.75" customHeight="1">
      <c r="A22" s="378"/>
      <c r="B22" s="321"/>
      <c r="C22" s="13" t="s">
        <v>51</v>
      </c>
      <c r="D22" s="22">
        <v>42500</v>
      </c>
      <c r="E22" s="2">
        <v>26.08</v>
      </c>
      <c r="F22" s="8">
        <v>0.672929</v>
      </c>
      <c r="G22" s="243">
        <f t="shared" si="0"/>
        <v>17.549988319999997</v>
      </c>
      <c r="H22" s="2">
        <v>28.2</v>
      </c>
      <c r="I22" s="8"/>
      <c r="J22" s="7">
        <v>19.66</v>
      </c>
      <c r="K22" s="362" t="s">
        <v>88</v>
      </c>
    </row>
    <row r="23" spans="1:11" ht="39" thickBot="1">
      <c r="A23" s="378"/>
      <c r="B23" s="322"/>
      <c r="C23" s="258" t="s">
        <v>52</v>
      </c>
      <c r="D23" s="159">
        <v>330870</v>
      </c>
      <c r="E23" s="160">
        <v>23.29</v>
      </c>
      <c r="F23" s="161">
        <v>0.753542</v>
      </c>
      <c r="G23" s="244">
        <f t="shared" si="0"/>
        <v>17.54999318</v>
      </c>
      <c r="H23" s="160">
        <v>28.65</v>
      </c>
      <c r="I23" s="161"/>
      <c r="J23" s="166">
        <v>19.66</v>
      </c>
      <c r="K23" s="363" t="s">
        <v>87</v>
      </c>
    </row>
    <row r="24" spans="1:11" ht="25.5">
      <c r="A24" s="299" t="s">
        <v>13</v>
      </c>
      <c r="B24" s="320" t="s">
        <v>14</v>
      </c>
      <c r="C24" s="254" t="s">
        <v>40</v>
      </c>
      <c r="D24" s="154">
        <v>199730</v>
      </c>
      <c r="E24" s="155">
        <v>32.81</v>
      </c>
      <c r="F24" s="156">
        <v>0.473027</v>
      </c>
      <c r="G24" s="245">
        <f>E24*F24</f>
        <v>15.52001587</v>
      </c>
      <c r="H24" s="155">
        <v>36.14</v>
      </c>
      <c r="I24" s="156"/>
      <c r="J24" s="168">
        <v>17.38</v>
      </c>
      <c r="K24" s="364" t="s">
        <v>87</v>
      </c>
    </row>
    <row r="25" spans="1:11" ht="31.5" customHeight="1">
      <c r="A25" s="300"/>
      <c r="B25" s="321"/>
      <c r="C25" s="13" t="s">
        <v>5</v>
      </c>
      <c r="D25" s="22">
        <v>35600</v>
      </c>
      <c r="E25" s="2">
        <v>16.39</v>
      </c>
      <c r="F25" s="8">
        <v>0.9469</v>
      </c>
      <c r="G25" s="243">
        <f>E25*F25</f>
        <v>15.519691</v>
      </c>
      <c r="H25" s="2">
        <v>18.89</v>
      </c>
      <c r="I25" s="8"/>
      <c r="J25" s="7">
        <v>17.38</v>
      </c>
      <c r="K25" s="362" t="s">
        <v>86</v>
      </c>
    </row>
    <row r="26" spans="1:11" ht="25.5">
      <c r="A26" s="300"/>
      <c r="B26" s="321"/>
      <c r="C26" s="13" t="s">
        <v>6</v>
      </c>
      <c r="D26" s="22">
        <v>107950</v>
      </c>
      <c r="E26" s="2">
        <v>23.32</v>
      </c>
      <c r="F26" s="8">
        <v>0.6655</v>
      </c>
      <c r="G26" s="242">
        <f>E26*F26</f>
        <v>15.51946</v>
      </c>
      <c r="H26" s="2">
        <v>27.84</v>
      </c>
      <c r="I26" s="8"/>
      <c r="J26" s="19">
        <v>17.38</v>
      </c>
      <c r="K26" s="362" t="s">
        <v>87</v>
      </c>
    </row>
    <row r="27" spans="1:11" ht="18.75">
      <c r="A27" s="300"/>
      <c r="B27" s="321"/>
      <c r="C27" s="13" t="s">
        <v>111</v>
      </c>
      <c r="D27" s="22"/>
      <c r="E27" s="2"/>
      <c r="F27" s="8"/>
      <c r="G27" s="242"/>
      <c r="H27" s="2">
        <v>40.22</v>
      </c>
      <c r="I27" s="8"/>
      <c r="J27" s="19">
        <v>17.38</v>
      </c>
      <c r="K27" s="362"/>
    </row>
    <row r="28" spans="1:11" ht="18.75">
      <c r="A28" s="300"/>
      <c r="B28" s="321"/>
      <c r="C28" s="13" t="s">
        <v>51</v>
      </c>
      <c r="D28" s="22">
        <v>64450</v>
      </c>
      <c r="E28" s="2">
        <v>22.69</v>
      </c>
      <c r="F28" s="8">
        <v>0.684002</v>
      </c>
      <c r="G28" s="242">
        <f>E28*F28</f>
        <v>15.52000538</v>
      </c>
      <c r="H28" s="2">
        <v>24.14</v>
      </c>
      <c r="I28" s="151"/>
      <c r="J28" s="19">
        <v>17.38</v>
      </c>
      <c r="K28" s="362" t="s">
        <v>88</v>
      </c>
    </row>
    <row r="29" spans="1:11" ht="26.25" thickBot="1">
      <c r="A29" s="300"/>
      <c r="B29" s="322"/>
      <c r="C29" s="258" t="s">
        <v>41</v>
      </c>
      <c r="D29" s="176">
        <v>365250</v>
      </c>
      <c r="E29" s="160">
        <v>28.11</v>
      </c>
      <c r="F29" s="161">
        <v>0.5521</v>
      </c>
      <c r="G29" s="246">
        <f>E29*F29</f>
        <v>15.519531</v>
      </c>
      <c r="H29" s="160">
        <v>30.76</v>
      </c>
      <c r="I29" s="161"/>
      <c r="J29" s="177">
        <v>17.38</v>
      </c>
      <c r="K29" s="363" t="s">
        <v>87</v>
      </c>
    </row>
    <row r="30" spans="1:11" ht="25.5">
      <c r="A30" s="379" t="s">
        <v>15</v>
      </c>
      <c r="B30" s="180" t="s">
        <v>16</v>
      </c>
      <c r="C30" s="5" t="s">
        <v>17</v>
      </c>
      <c r="D30" s="173">
        <f>SUM(D24:D29)</f>
        <v>772980</v>
      </c>
      <c r="E30" s="6">
        <v>1.81</v>
      </c>
      <c r="F30" s="17"/>
      <c r="G30" s="175"/>
      <c r="H30" s="6"/>
      <c r="I30" s="17"/>
      <c r="J30" s="174"/>
      <c r="K30" s="269"/>
    </row>
    <row r="31" spans="1:11" ht="12.75">
      <c r="A31" s="380" t="s">
        <v>35</v>
      </c>
      <c r="B31" s="15"/>
      <c r="C31" s="15"/>
      <c r="D31" s="15"/>
      <c r="E31" s="4"/>
      <c r="F31" s="8"/>
      <c r="G31" s="4"/>
      <c r="H31" s="2"/>
      <c r="I31" s="8"/>
      <c r="J31" s="4"/>
      <c r="K31" s="270"/>
    </row>
    <row r="32" spans="1:11" ht="12.75" customHeight="1">
      <c r="A32" s="350" t="s">
        <v>18</v>
      </c>
      <c r="B32" s="411" t="s">
        <v>14</v>
      </c>
      <c r="C32" s="352" t="s">
        <v>19</v>
      </c>
      <c r="D32" s="1"/>
      <c r="E32" s="2">
        <v>4.945</v>
      </c>
      <c r="F32" s="8"/>
      <c r="G32" s="4"/>
      <c r="H32" s="2"/>
      <c r="I32" s="8"/>
      <c r="J32" s="4"/>
      <c r="K32" s="359"/>
    </row>
    <row r="33" spans="1:11" ht="12.75">
      <c r="A33" s="378"/>
      <c r="B33" s="321"/>
      <c r="C33" s="349"/>
      <c r="D33" s="11"/>
      <c r="E33" s="6"/>
      <c r="F33" s="8"/>
      <c r="G33" s="4"/>
      <c r="H33" s="6"/>
      <c r="I33" s="17"/>
      <c r="J33" s="5"/>
      <c r="K33" s="269"/>
    </row>
    <row r="34" spans="1:11" ht="12.75">
      <c r="A34" s="378"/>
      <c r="B34" s="321"/>
      <c r="C34" s="349"/>
      <c r="D34" s="11"/>
      <c r="E34" s="2">
        <v>3.319</v>
      </c>
      <c r="F34" s="8"/>
      <c r="G34" s="16"/>
      <c r="H34" s="18"/>
      <c r="I34" s="8"/>
      <c r="J34" s="4"/>
      <c r="K34" s="359"/>
    </row>
    <row r="35" spans="1:11" ht="12.75">
      <c r="A35" s="351"/>
      <c r="B35" s="412"/>
      <c r="C35" s="353"/>
      <c r="D35" s="5"/>
      <c r="E35" s="16"/>
      <c r="F35" s="8"/>
      <c r="G35" s="16"/>
      <c r="H35" s="16"/>
      <c r="I35" s="8"/>
      <c r="J35" s="16"/>
      <c r="K35" s="381"/>
    </row>
    <row r="36" spans="1:11" ht="12.75" customHeight="1">
      <c r="A36" s="350" t="s">
        <v>20</v>
      </c>
      <c r="B36" s="411" t="s">
        <v>21</v>
      </c>
      <c r="C36" s="352" t="s">
        <v>22</v>
      </c>
      <c r="D36" s="1"/>
      <c r="E36" s="2">
        <v>28.88</v>
      </c>
      <c r="F36" s="8"/>
      <c r="G36" s="16"/>
      <c r="H36" s="2"/>
      <c r="I36" s="8"/>
      <c r="J36" s="16"/>
      <c r="K36" s="359"/>
    </row>
    <row r="37" spans="1:11" ht="12.75">
      <c r="A37" s="378"/>
      <c r="B37" s="321"/>
      <c r="C37" s="349"/>
      <c r="D37" s="11"/>
      <c r="E37" s="2">
        <v>20.6</v>
      </c>
      <c r="F37" s="8"/>
      <c r="G37" s="16"/>
      <c r="H37" s="2"/>
      <c r="I37" s="8"/>
      <c r="J37" s="16"/>
      <c r="K37" s="359"/>
    </row>
    <row r="38" spans="1:11" ht="12.75">
      <c r="A38" s="351"/>
      <c r="B38" s="412"/>
      <c r="C38" s="353"/>
      <c r="D38" s="5"/>
      <c r="E38" s="2">
        <v>17.62</v>
      </c>
      <c r="F38" s="8"/>
      <c r="G38" s="16"/>
      <c r="H38" s="2"/>
      <c r="I38" s="8"/>
      <c r="J38" s="16"/>
      <c r="K38" s="359"/>
    </row>
    <row r="39" spans="1:11" ht="25.5" customHeight="1">
      <c r="A39" s="189" t="s">
        <v>23</v>
      </c>
      <c r="B39" s="179" t="s">
        <v>24</v>
      </c>
      <c r="C39" s="352" t="s">
        <v>25</v>
      </c>
      <c r="D39" s="1"/>
      <c r="E39" s="16"/>
      <c r="F39" s="8"/>
      <c r="G39" s="16"/>
      <c r="H39" s="16"/>
      <c r="I39" s="8"/>
      <c r="J39" s="16"/>
      <c r="K39" s="381"/>
    </row>
    <row r="40" spans="1:11" ht="13.5" thickBot="1">
      <c r="A40" s="190" t="s">
        <v>26</v>
      </c>
      <c r="B40" s="191" t="s">
        <v>27</v>
      </c>
      <c r="C40" s="410"/>
      <c r="D40" s="184"/>
      <c r="E40" s="48"/>
      <c r="F40" s="161"/>
      <c r="G40" s="48"/>
      <c r="H40" s="48"/>
      <c r="I40" s="161"/>
      <c r="J40" s="48"/>
      <c r="K40" s="382"/>
    </row>
  </sheetData>
  <mergeCells count="18">
    <mergeCell ref="C39:C40"/>
    <mergeCell ref="A36:A38"/>
    <mergeCell ref="B36:B38"/>
    <mergeCell ref="C32:C35"/>
    <mergeCell ref="C36:C38"/>
    <mergeCell ref="A32:A35"/>
    <mergeCell ref="B32:B35"/>
    <mergeCell ref="A2:K2"/>
    <mergeCell ref="A18:A23"/>
    <mergeCell ref="B18:B23"/>
    <mergeCell ref="A6:A11"/>
    <mergeCell ref="B6:B11"/>
    <mergeCell ref="A12:A17"/>
    <mergeCell ref="B12:B17"/>
    <mergeCell ref="B24:B29"/>
    <mergeCell ref="E4:G4"/>
    <mergeCell ref="H4:J4"/>
    <mergeCell ref="A24:A29"/>
  </mergeCells>
  <printOptions/>
  <pageMargins left="0.83" right="0.2362204724409449" top="0.2362204724409449" bottom="0.15748031496062992" header="0.2362204724409449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75" zoomScaleSheetLayoutView="75" workbookViewId="0" topLeftCell="A1">
      <selection activeCell="J19" sqref="J19"/>
    </sheetView>
  </sheetViews>
  <sheetFormatPr defaultColWidth="9.140625" defaultRowHeight="12.75"/>
  <cols>
    <col min="1" max="1" width="17.28125" style="0" customWidth="1"/>
    <col min="3" max="3" width="30.421875" style="0" customWidth="1"/>
    <col min="4" max="4" width="15.28125" style="0" hidden="1" customWidth="1"/>
    <col min="5" max="5" width="16.57421875" style="0" customWidth="1"/>
    <col min="6" max="6" width="7.57421875" style="0" hidden="1" customWidth="1"/>
    <col min="7" max="7" width="14.00390625" style="0" customWidth="1"/>
    <col min="8" max="8" width="16.57421875" style="0" customWidth="1"/>
    <col min="9" max="9" width="7.57421875" style="0" hidden="1" customWidth="1"/>
    <col min="10" max="10" width="14.00390625" style="0" customWidth="1"/>
    <col min="11" max="11" width="36.8515625" style="0" customWidth="1"/>
  </cols>
  <sheetData>
    <row r="1" spans="1:11" ht="20.25">
      <c r="A1" s="424" t="s">
        <v>42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 thickBot="1">
      <c r="A3" s="206"/>
      <c r="B3" s="207"/>
      <c r="C3" s="207"/>
      <c r="D3" s="207"/>
      <c r="E3" s="404" t="s">
        <v>77</v>
      </c>
      <c r="F3" s="404"/>
      <c r="G3" s="404"/>
      <c r="H3" s="404" t="s">
        <v>78</v>
      </c>
      <c r="I3" s="404"/>
      <c r="J3" s="404"/>
      <c r="K3" s="229"/>
    </row>
    <row r="4" spans="1:11" ht="88.5" customHeight="1" thickBot="1">
      <c r="A4" s="35" t="s">
        <v>0</v>
      </c>
      <c r="B4" s="36" t="s">
        <v>1</v>
      </c>
      <c r="C4" s="36" t="s">
        <v>2</v>
      </c>
      <c r="D4" s="181" t="s">
        <v>55</v>
      </c>
      <c r="E4" s="36" t="s">
        <v>83</v>
      </c>
      <c r="F4" s="36" t="s">
        <v>30</v>
      </c>
      <c r="G4" s="36" t="s">
        <v>85</v>
      </c>
      <c r="H4" s="36" t="s">
        <v>82</v>
      </c>
      <c r="I4" s="36" t="s">
        <v>30</v>
      </c>
      <c r="J4" s="36" t="s">
        <v>81</v>
      </c>
      <c r="K4" s="36"/>
    </row>
    <row r="5" spans="1:11" ht="18.75">
      <c r="A5" s="407" t="s">
        <v>9</v>
      </c>
      <c r="B5" s="409" t="s">
        <v>10</v>
      </c>
      <c r="C5" s="314" t="s">
        <v>11</v>
      </c>
      <c r="D5" s="220">
        <v>305</v>
      </c>
      <c r="E5" s="420">
        <v>2288.2</v>
      </c>
      <c r="F5" s="156"/>
      <c r="G5" s="422">
        <f>E5*F6</f>
        <v>1111.0789857999998</v>
      </c>
      <c r="H5" s="414">
        <v>2682.91</v>
      </c>
      <c r="I5" s="156"/>
      <c r="J5" s="416">
        <v>1244.41</v>
      </c>
      <c r="K5" s="418" t="s">
        <v>94</v>
      </c>
    </row>
    <row r="6" spans="1:11" ht="12.75" customHeight="1" thickBot="1">
      <c r="A6" s="408"/>
      <c r="B6" s="410"/>
      <c r="C6" s="333"/>
      <c r="D6" s="218">
        <v>12850</v>
      </c>
      <c r="E6" s="421"/>
      <c r="F6" s="161">
        <v>0.485569</v>
      </c>
      <c r="G6" s="423"/>
      <c r="H6" s="415"/>
      <c r="I6" s="161"/>
      <c r="J6" s="417"/>
      <c r="K6" s="419"/>
    </row>
    <row r="7" spans="1:11" ht="3" customHeight="1">
      <c r="A7" s="378" t="s">
        <v>12</v>
      </c>
      <c r="B7" s="349" t="s">
        <v>4</v>
      </c>
      <c r="C7" s="279"/>
      <c r="D7" s="297"/>
      <c r="E7" s="211"/>
      <c r="F7" s="212"/>
      <c r="G7" s="295"/>
      <c r="H7" s="296"/>
      <c r="I7" s="212"/>
      <c r="J7" s="298"/>
      <c r="K7" s="370"/>
    </row>
    <row r="8" spans="1:11" ht="24.75" customHeight="1" thickBot="1">
      <c r="A8" s="408"/>
      <c r="B8" s="410"/>
      <c r="C8" s="281" t="s">
        <v>11</v>
      </c>
      <c r="D8" s="293">
        <v>15035</v>
      </c>
      <c r="E8" s="226">
        <v>143.32</v>
      </c>
      <c r="F8" s="227">
        <v>0.465113</v>
      </c>
      <c r="G8" s="292">
        <f aca="true" t="shared" si="0" ref="G8:G15">E8*F8</f>
        <v>66.65999516</v>
      </c>
      <c r="H8" s="226">
        <v>167.52</v>
      </c>
      <c r="I8" s="227"/>
      <c r="J8" s="294">
        <v>74.66</v>
      </c>
      <c r="K8" s="341" t="s">
        <v>104</v>
      </c>
    </row>
    <row r="9" spans="1:11" ht="30" customHeight="1">
      <c r="A9" s="378" t="s">
        <v>3</v>
      </c>
      <c r="B9" s="349" t="s">
        <v>4</v>
      </c>
      <c r="C9" s="257" t="s">
        <v>5</v>
      </c>
      <c r="D9" s="216">
        <v>191840</v>
      </c>
      <c r="E9" s="6">
        <v>18.18</v>
      </c>
      <c r="F9" s="17">
        <v>0.9681</v>
      </c>
      <c r="G9" s="194">
        <f t="shared" si="0"/>
        <v>17.600058</v>
      </c>
      <c r="H9" s="6">
        <v>19.95</v>
      </c>
      <c r="I9" s="17"/>
      <c r="J9" s="174">
        <v>19.71</v>
      </c>
      <c r="K9" s="371" t="s">
        <v>86</v>
      </c>
    </row>
    <row r="10" spans="1:11" ht="30" customHeight="1" thickBot="1">
      <c r="A10" s="378"/>
      <c r="B10" s="349"/>
      <c r="C10" s="13" t="s">
        <v>54</v>
      </c>
      <c r="D10" s="27">
        <v>9125</v>
      </c>
      <c r="E10" s="9">
        <v>34.53</v>
      </c>
      <c r="F10" s="8">
        <v>0.5097</v>
      </c>
      <c r="G10" s="187">
        <f t="shared" si="0"/>
        <v>17.599941</v>
      </c>
      <c r="H10" s="9">
        <v>34.89</v>
      </c>
      <c r="I10" s="8"/>
      <c r="J10" s="10">
        <v>19.71</v>
      </c>
      <c r="K10" s="372" t="s">
        <v>93</v>
      </c>
    </row>
    <row r="11" spans="1:11" ht="30" customHeight="1" hidden="1" thickBot="1">
      <c r="A11" s="378"/>
      <c r="B11" s="349"/>
      <c r="C11" s="273" t="s">
        <v>8</v>
      </c>
      <c r="D11" s="217">
        <v>1548</v>
      </c>
      <c r="E11" s="3">
        <v>100.35</v>
      </c>
      <c r="F11" s="178">
        <v>0.1754</v>
      </c>
      <c r="G11" s="221">
        <f t="shared" si="0"/>
        <v>17.60139</v>
      </c>
      <c r="H11" s="3"/>
      <c r="I11" s="178"/>
      <c r="J11" s="199"/>
      <c r="K11" s="373" t="s">
        <v>92</v>
      </c>
    </row>
    <row r="12" spans="1:11" ht="31.5" customHeight="1">
      <c r="A12" s="407" t="s">
        <v>13</v>
      </c>
      <c r="B12" s="409" t="s">
        <v>14</v>
      </c>
      <c r="C12" s="254" t="s">
        <v>5</v>
      </c>
      <c r="D12" s="220">
        <v>103020</v>
      </c>
      <c r="E12" s="157">
        <v>16.39</v>
      </c>
      <c r="F12" s="156">
        <v>0.8792</v>
      </c>
      <c r="G12" s="169">
        <f t="shared" si="0"/>
        <v>14.410088</v>
      </c>
      <c r="H12" s="157">
        <v>18.89</v>
      </c>
      <c r="I12" s="156"/>
      <c r="J12" s="168">
        <v>16.14</v>
      </c>
      <c r="K12" s="371" t="s">
        <v>86</v>
      </c>
    </row>
    <row r="13" spans="1:11" ht="30.75" customHeight="1">
      <c r="A13" s="378"/>
      <c r="B13" s="349"/>
      <c r="C13" s="13" t="s">
        <v>43</v>
      </c>
      <c r="D13" s="27">
        <v>55500</v>
      </c>
      <c r="E13" s="9">
        <v>11.39</v>
      </c>
      <c r="F13" s="8">
        <v>1</v>
      </c>
      <c r="G13" s="170">
        <f t="shared" si="0"/>
        <v>11.39</v>
      </c>
      <c r="H13" s="9">
        <v>12.94</v>
      </c>
      <c r="I13" s="8"/>
      <c r="J13" s="19">
        <v>12.76</v>
      </c>
      <c r="K13" s="371" t="s">
        <v>86</v>
      </c>
    </row>
    <row r="14" spans="1:11" ht="33.75" customHeight="1">
      <c r="A14" s="378"/>
      <c r="B14" s="349"/>
      <c r="C14" s="13" t="s">
        <v>54</v>
      </c>
      <c r="D14" s="27">
        <v>12300</v>
      </c>
      <c r="E14" s="9">
        <v>22.4</v>
      </c>
      <c r="F14" s="8">
        <v>0.6433</v>
      </c>
      <c r="G14" s="170">
        <f t="shared" si="0"/>
        <v>14.409919999999998</v>
      </c>
      <c r="H14" s="9">
        <v>22.4</v>
      </c>
      <c r="I14" s="8"/>
      <c r="J14" s="19">
        <v>16.14</v>
      </c>
      <c r="K14" s="374" t="s">
        <v>93</v>
      </c>
    </row>
    <row r="15" spans="1:11" ht="33.75" customHeight="1" hidden="1" thickBot="1">
      <c r="A15" s="408"/>
      <c r="B15" s="410"/>
      <c r="C15" s="158" t="s">
        <v>8</v>
      </c>
      <c r="D15" s="159">
        <v>25376.4</v>
      </c>
      <c r="E15" s="160">
        <v>45.52</v>
      </c>
      <c r="F15" s="161">
        <v>0.3166</v>
      </c>
      <c r="G15" s="172">
        <f t="shared" si="0"/>
        <v>14.411632</v>
      </c>
      <c r="H15" s="160"/>
      <c r="I15" s="161"/>
      <c r="J15" s="171"/>
      <c r="K15" s="160"/>
    </row>
    <row r="16" spans="1:11" ht="25.5">
      <c r="A16" s="188" t="s">
        <v>15</v>
      </c>
      <c r="B16" s="5" t="s">
        <v>16</v>
      </c>
      <c r="C16" s="5" t="s">
        <v>17</v>
      </c>
      <c r="D16" s="219"/>
      <c r="E16" s="6">
        <v>1.81</v>
      </c>
      <c r="F16" s="17"/>
      <c r="G16" s="222"/>
      <c r="H16" s="6"/>
      <c r="I16" s="17"/>
      <c r="J16" s="174"/>
      <c r="K16" s="6"/>
    </row>
    <row r="17" spans="1:11" ht="12.75">
      <c r="A17" s="248" t="s">
        <v>35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ht="12.75" customHeight="1">
      <c r="A18" s="350" t="s">
        <v>18</v>
      </c>
      <c r="B18" s="352" t="s">
        <v>14</v>
      </c>
      <c r="C18" s="352" t="s">
        <v>19</v>
      </c>
      <c r="D18" s="1"/>
      <c r="E18" s="2">
        <v>4.945</v>
      </c>
      <c r="F18" s="8"/>
      <c r="G18" s="4"/>
      <c r="H18" s="2"/>
      <c r="I18" s="8"/>
      <c r="J18" s="4"/>
      <c r="K18" s="2"/>
    </row>
    <row r="19" spans="1:11" ht="12.75">
      <c r="A19" s="378"/>
      <c r="B19" s="349"/>
      <c r="C19" s="349"/>
      <c r="D19" s="11"/>
      <c r="E19" s="6"/>
      <c r="F19" s="17"/>
      <c r="G19" s="5"/>
      <c r="H19" s="6"/>
      <c r="I19" s="17"/>
      <c r="J19" s="5"/>
      <c r="K19" s="2"/>
    </row>
    <row r="20" spans="1:11" ht="12.75">
      <c r="A20" s="378"/>
      <c r="B20" s="349"/>
      <c r="C20" s="349"/>
      <c r="D20" s="11"/>
      <c r="E20" s="2">
        <v>3.319</v>
      </c>
      <c r="F20" s="8"/>
      <c r="G20" s="4"/>
      <c r="H20" s="18"/>
      <c r="I20" s="8"/>
      <c r="J20" s="4"/>
      <c r="K20" s="2"/>
    </row>
    <row r="21" spans="1:11" ht="12.75">
      <c r="A21" s="351"/>
      <c r="B21" s="353"/>
      <c r="C21" s="353"/>
      <c r="D21" s="5"/>
      <c r="E21" s="6"/>
      <c r="F21" s="17"/>
      <c r="G21" s="19"/>
      <c r="H21" s="6"/>
      <c r="I21" s="17"/>
      <c r="J21" s="7"/>
      <c r="K21" s="6"/>
    </row>
    <row r="22" spans="1:11" ht="12.75" customHeight="1">
      <c r="A22" s="350" t="s">
        <v>20</v>
      </c>
      <c r="B22" s="352" t="s">
        <v>21</v>
      </c>
      <c r="C22" s="352" t="s">
        <v>22</v>
      </c>
      <c r="D22" s="1"/>
      <c r="E22" s="2">
        <v>28.88</v>
      </c>
      <c r="F22" s="8"/>
      <c r="G22" s="4"/>
      <c r="H22" s="2"/>
      <c r="I22" s="8"/>
      <c r="J22" s="7"/>
      <c r="K22" s="2"/>
    </row>
    <row r="23" spans="1:11" ht="12.75">
      <c r="A23" s="378"/>
      <c r="B23" s="349"/>
      <c r="C23" s="349"/>
      <c r="D23" s="11"/>
      <c r="E23" s="2">
        <v>20.6</v>
      </c>
      <c r="F23" s="8"/>
      <c r="G23" s="4"/>
      <c r="H23" s="2"/>
      <c r="I23" s="8"/>
      <c r="J23" s="7"/>
      <c r="K23" s="2"/>
    </row>
    <row r="24" spans="1:11" ht="12.75">
      <c r="A24" s="351"/>
      <c r="B24" s="353"/>
      <c r="C24" s="353"/>
      <c r="D24" s="5"/>
      <c r="E24" s="2">
        <v>17.62</v>
      </c>
      <c r="F24" s="8"/>
      <c r="G24" s="4"/>
      <c r="H24" s="2"/>
      <c r="I24" s="8"/>
      <c r="J24" s="4"/>
      <c r="K24" s="2"/>
    </row>
    <row r="25" spans="1:11" ht="25.5" customHeight="1">
      <c r="A25" s="189" t="s">
        <v>23</v>
      </c>
      <c r="B25" s="4" t="s">
        <v>24</v>
      </c>
      <c r="C25" s="352" t="s">
        <v>25</v>
      </c>
      <c r="D25" s="1"/>
      <c r="E25" s="9"/>
      <c r="F25" s="8"/>
      <c r="G25" s="13"/>
      <c r="H25" s="2"/>
      <c r="I25" s="8"/>
      <c r="J25" s="4"/>
      <c r="K25" s="4"/>
    </row>
    <row r="26" spans="1:11" ht="13.5" thickBot="1">
      <c r="A26" s="190" t="s">
        <v>26</v>
      </c>
      <c r="B26" s="191" t="s">
        <v>27</v>
      </c>
      <c r="C26" s="410"/>
      <c r="D26" s="184"/>
      <c r="E26" s="165"/>
      <c r="F26" s="161"/>
      <c r="G26" s="197"/>
      <c r="H26" s="160"/>
      <c r="I26" s="161"/>
      <c r="J26" s="197"/>
      <c r="K26" s="160"/>
    </row>
  </sheetData>
  <mergeCells count="24">
    <mergeCell ref="A1:K1"/>
    <mergeCell ref="E3:G3"/>
    <mergeCell ref="H3:J3"/>
    <mergeCell ref="A12:A15"/>
    <mergeCell ref="B12:B15"/>
    <mergeCell ref="A7:A8"/>
    <mergeCell ref="B7:B8"/>
    <mergeCell ref="A9:A11"/>
    <mergeCell ref="B9:B11"/>
    <mergeCell ref="B5:B6"/>
    <mergeCell ref="C25:C26"/>
    <mergeCell ref="C18:C21"/>
    <mergeCell ref="C22:C24"/>
    <mergeCell ref="A22:A24"/>
    <mergeCell ref="B22:B24"/>
    <mergeCell ref="B18:B21"/>
    <mergeCell ref="A18:A21"/>
    <mergeCell ref="H5:H6"/>
    <mergeCell ref="J5:J6"/>
    <mergeCell ref="K5:K6"/>
    <mergeCell ref="A5:A6"/>
    <mergeCell ref="C5:C6"/>
    <mergeCell ref="E5:E6"/>
    <mergeCell ref="G5:G6"/>
  </mergeCells>
  <printOptions/>
  <pageMargins left="0.18" right="0.18" top="0.5" bottom="0.31" header="0.5" footer="0.31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view="pageBreakPreview" zoomScale="75" zoomScaleSheetLayoutView="75" workbookViewId="0" topLeftCell="A1">
      <selection activeCell="H30" sqref="H30"/>
    </sheetView>
  </sheetViews>
  <sheetFormatPr defaultColWidth="9.140625" defaultRowHeight="12.75"/>
  <cols>
    <col min="1" max="1" width="18.140625" style="0" customWidth="1"/>
    <col min="2" max="2" width="10.7109375" style="0" customWidth="1"/>
    <col min="3" max="3" width="28.00390625" style="0" customWidth="1"/>
    <col min="4" max="4" width="14.7109375" style="0" hidden="1" customWidth="1"/>
    <col min="5" max="5" width="16.00390625" style="0" customWidth="1"/>
    <col min="6" max="6" width="7.8515625" style="0" hidden="1" customWidth="1"/>
    <col min="7" max="7" width="12.140625" style="0" customWidth="1"/>
    <col min="8" max="8" width="16.57421875" style="0" customWidth="1"/>
    <col min="9" max="9" width="7.421875" style="0" hidden="1" customWidth="1"/>
    <col min="10" max="10" width="14.00390625" style="0" customWidth="1"/>
    <col min="11" max="11" width="34.7109375" style="0" customWidth="1"/>
  </cols>
  <sheetData>
    <row r="2" spans="1:11" ht="20.25">
      <c r="A2" s="427" t="s">
        <v>45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 thickBot="1">
      <c r="A4" s="425" t="s">
        <v>28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</row>
    <row r="5" spans="1:11" ht="16.5" thickBot="1">
      <c r="A5" s="206"/>
      <c r="B5" s="207"/>
      <c r="C5" s="207"/>
      <c r="D5" s="207"/>
      <c r="E5" s="404" t="s">
        <v>77</v>
      </c>
      <c r="F5" s="404"/>
      <c r="G5" s="404"/>
      <c r="H5" s="404" t="s">
        <v>78</v>
      </c>
      <c r="I5" s="404"/>
      <c r="J5" s="404"/>
      <c r="K5" s="347"/>
    </row>
    <row r="6" spans="1:11" ht="89.25" customHeight="1" thickBot="1">
      <c r="A6" s="35" t="s">
        <v>0</v>
      </c>
      <c r="B6" s="36" t="s">
        <v>1</v>
      </c>
      <c r="C6" s="36" t="s">
        <v>2</v>
      </c>
      <c r="D6" s="181" t="s">
        <v>55</v>
      </c>
      <c r="E6" s="36" t="s">
        <v>83</v>
      </c>
      <c r="F6" s="36" t="s">
        <v>30</v>
      </c>
      <c r="G6" s="36" t="s">
        <v>85</v>
      </c>
      <c r="H6" s="36" t="s">
        <v>82</v>
      </c>
      <c r="I6" s="36" t="s">
        <v>30</v>
      </c>
      <c r="J6" s="36" t="s">
        <v>81</v>
      </c>
      <c r="K6" s="267"/>
    </row>
    <row r="7" spans="1:11" ht="25.5" customHeight="1">
      <c r="A7" s="378" t="s">
        <v>9</v>
      </c>
      <c r="B7" s="349" t="s">
        <v>10</v>
      </c>
      <c r="C7" s="257" t="s">
        <v>11</v>
      </c>
      <c r="D7" s="210">
        <v>8520</v>
      </c>
      <c r="E7" s="6">
        <v>2288.2</v>
      </c>
      <c r="F7" s="17">
        <v>0.485569</v>
      </c>
      <c r="G7" s="163">
        <f>E7*F7</f>
        <v>1111.0789857999998</v>
      </c>
      <c r="H7" s="2">
        <v>2682.91</v>
      </c>
      <c r="I7" s="8"/>
      <c r="J7" s="19">
        <v>1244.41</v>
      </c>
      <c r="K7" s="361" t="s">
        <v>94</v>
      </c>
    </row>
    <row r="8" spans="1:11" ht="27" customHeight="1">
      <c r="A8" s="378"/>
      <c r="B8" s="349"/>
      <c r="C8" s="13" t="s">
        <v>46</v>
      </c>
      <c r="D8" s="22">
        <v>150</v>
      </c>
      <c r="E8" s="2">
        <v>3206.83</v>
      </c>
      <c r="F8" s="8">
        <v>0.346473</v>
      </c>
      <c r="G8" s="170">
        <v>941.59</v>
      </c>
      <c r="H8" s="2">
        <v>3592.25</v>
      </c>
      <c r="I8" s="8"/>
      <c r="J8" s="19">
        <v>1244.41</v>
      </c>
      <c r="K8" s="364" t="s">
        <v>95</v>
      </c>
    </row>
    <row r="9" spans="1:11" ht="43.5" customHeight="1" thickBot="1">
      <c r="A9" s="378"/>
      <c r="B9" s="349"/>
      <c r="C9" s="273" t="s">
        <v>56</v>
      </c>
      <c r="D9" s="224">
        <v>830</v>
      </c>
      <c r="E9" s="3">
        <v>2227.45</v>
      </c>
      <c r="F9" s="178">
        <v>0.498813</v>
      </c>
      <c r="G9" s="201">
        <f aca="true" t="shared" si="0" ref="G9:G15">E9*F9</f>
        <v>1111.08101685</v>
      </c>
      <c r="H9" s="3">
        <v>2630.16</v>
      </c>
      <c r="I9" s="178"/>
      <c r="J9" s="199">
        <v>1244.41</v>
      </c>
      <c r="K9" s="368" t="s">
        <v>97</v>
      </c>
    </row>
    <row r="10" spans="1:11" ht="25.5" customHeight="1">
      <c r="A10" s="407" t="s">
        <v>12</v>
      </c>
      <c r="B10" s="409" t="s">
        <v>4</v>
      </c>
      <c r="C10" s="254" t="s">
        <v>11</v>
      </c>
      <c r="D10" s="154">
        <v>64710</v>
      </c>
      <c r="E10" s="157">
        <v>143.32</v>
      </c>
      <c r="F10" s="156">
        <v>0.4651</v>
      </c>
      <c r="G10" s="163">
        <f t="shared" si="0"/>
        <v>66.658132</v>
      </c>
      <c r="H10" s="252">
        <v>167.52</v>
      </c>
      <c r="I10" s="156"/>
      <c r="J10" s="162">
        <v>74.66</v>
      </c>
      <c r="K10" s="356" t="s">
        <v>104</v>
      </c>
    </row>
    <row r="11" spans="1:11" ht="39" thickBot="1">
      <c r="A11" s="408"/>
      <c r="B11" s="410"/>
      <c r="C11" s="258" t="s">
        <v>56</v>
      </c>
      <c r="D11" s="159">
        <v>6630</v>
      </c>
      <c r="E11" s="160">
        <v>143.03</v>
      </c>
      <c r="F11" s="161">
        <v>0.466056</v>
      </c>
      <c r="G11" s="198">
        <f t="shared" si="0"/>
        <v>66.65998968000001</v>
      </c>
      <c r="H11" s="253">
        <v>153.42</v>
      </c>
      <c r="I11" s="161"/>
      <c r="J11" s="197">
        <v>71.5</v>
      </c>
      <c r="K11" s="365" t="s">
        <v>108</v>
      </c>
    </row>
    <row r="12" spans="1:11" ht="35.25" customHeight="1">
      <c r="A12" s="378" t="s">
        <v>3</v>
      </c>
      <c r="B12" s="349" t="s">
        <v>4</v>
      </c>
      <c r="C12" s="257" t="s">
        <v>5</v>
      </c>
      <c r="D12" s="210">
        <v>142600</v>
      </c>
      <c r="E12" s="6">
        <v>18.18</v>
      </c>
      <c r="F12" s="17">
        <v>0.9571</v>
      </c>
      <c r="G12" s="194">
        <f t="shared" si="0"/>
        <v>17.400078</v>
      </c>
      <c r="H12" s="6">
        <v>19.95</v>
      </c>
      <c r="I12" s="17"/>
      <c r="J12" s="174">
        <v>19.49</v>
      </c>
      <c r="K12" s="364" t="s">
        <v>86</v>
      </c>
    </row>
    <row r="13" spans="1:11" ht="31.5" customHeight="1" thickBot="1">
      <c r="A13" s="378"/>
      <c r="B13" s="349"/>
      <c r="C13" s="273" t="s">
        <v>57</v>
      </c>
      <c r="D13" s="224">
        <v>11100</v>
      </c>
      <c r="E13" s="3">
        <v>25.19</v>
      </c>
      <c r="F13" s="178">
        <v>0.6908</v>
      </c>
      <c r="G13" s="201">
        <f t="shared" si="0"/>
        <v>17.401252</v>
      </c>
      <c r="H13" s="3">
        <v>26.77</v>
      </c>
      <c r="I13" s="178"/>
      <c r="J13" s="200">
        <v>19.49</v>
      </c>
      <c r="K13" s="369" t="s">
        <v>93</v>
      </c>
    </row>
    <row r="14" spans="1:11" ht="38.25" customHeight="1">
      <c r="A14" s="407" t="s">
        <v>13</v>
      </c>
      <c r="B14" s="409" t="s">
        <v>14</v>
      </c>
      <c r="C14" s="254" t="s">
        <v>5</v>
      </c>
      <c r="D14" s="154">
        <v>202953.6</v>
      </c>
      <c r="E14" s="155">
        <v>16.39</v>
      </c>
      <c r="F14" s="156">
        <v>0.8792</v>
      </c>
      <c r="G14" s="169">
        <f t="shared" si="0"/>
        <v>14.410088</v>
      </c>
      <c r="H14" s="155">
        <v>18.89</v>
      </c>
      <c r="I14" s="156"/>
      <c r="J14" s="162">
        <v>16.14</v>
      </c>
      <c r="K14" s="364" t="s">
        <v>86</v>
      </c>
    </row>
    <row r="15" spans="1:11" ht="33.75" customHeight="1" thickBot="1">
      <c r="A15" s="408"/>
      <c r="B15" s="410"/>
      <c r="C15" s="258" t="s">
        <v>57</v>
      </c>
      <c r="D15" s="159">
        <v>15400</v>
      </c>
      <c r="E15" s="165">
        <v>17.79</v>
      </c>
      <c r="F15" s="161">
        <v>0.81</v>
      </c>
      <c r="G15" s="167">
        <f t="shared" si="0"/>
        <v>14.4099</v>
      </c>
      <c r="H15" s="165">
        <v>19.27</v>
      </c>
      <c r="I15" s="161"/>
      <c r="J15" s="171">
        <v>16.14</v>
      </c>
      <c r="K15" s="369" t="s">
        <v>93</v>
      </c>
    </row>
    <row r="16" spans="1:11" ht="25.5">
      <c r="A16" s="188" t="s">
        <v>15</v>
      </c>
      <c r="B16" s="5" t="s">
        <v>16</v>
      </c>
      <c r="C16" s="5" t="s">
        <v>17</v>
      </c>
      <c r="D16" s="173"/>
      <c r="E16" s="6">
        <v>1.81</v>
      </c>
      <c r="F16" s="225"/>
      <c r="G16" s="222"/>
      <c r="H16" s="6"/>
      <c r="I16" s="17"/>
      <c r="J16" s="174"/>
      <c r="K16" s="269"/>
    </row>
    <row r="17" spans="1:11" ht="12.75">
      <c r="A17" s="215" t="s">
        <v>35</v>
      </c>
      <c r="B17" s="15"/>
      <c r="C17" s="413"/>
      <c r="D17" s="413"/>
      <c r="E17" s="413"/>
      <c r="F17" s="413"/>
      <c r="G17" s="413"/>
      <c r="H17" s="413"/>
      <c r="I17" s="413"/>
      <c r="J17" s="413"/>
      <c r="K17" s="426"/>
    </row>
    <row r="18" spans="1:11" ht="12.75" customHeight="1">
      <c r="A18" s="350" t="s">
        <v>18</v>
      </c>
      <c r="B18" s="352" t="s">
        <v>14</v>
      </c>
      <c r="C18" s="352" t="s">
        <v>19</v>
      </c>
      <c r="D18" s="1"/>
      <c r="E18" s="2">
        <v>4.945</v>
      </c>
      <c r="F18" s="8"/>
      <c r="G18" s="4"/>
      <c r="H18" s="2"/>
      <c r="I18" s="8"/>
      <c r="J18" s="4"/>
      <c r="K18" s="359"/>
    </row>
    <row r="19" spans="1:11" ht="12.75">
      <c r="A19" s="378"/>
      <c r="B19" s="349"/>
      <c r="C19" s="349"/>
      <c r="D19" s="11"/>
      <c r="E19" s="6"/>
      <c r="F19" s="17"/>
      <c r="G19" s="5"/>
      <c r="H19" s="6"/>
      <c r="I19" s="17"/>
      <c r="J19" s="5"/>
      <c r="K19" s="269"/>
    </row>
    <row r="20" spans="1:11" ht="12.75">
      <c r="A20" s="378"/>
      <c r="B20" s="349"/>
      <c r="C20" s="349"/>
      <c r="D20" s="11"/>
      <c r="E20" s="2">
        <v>3.319</v>
      </c>
      <c r="F20" s="8"/>
      <c r="G20" s="4"/>
      <c r="H20" s="18"/>
      <c r="I20" s="8"/>
      <c r="J20" s="4"/>
      <c r="K20" s="359"/>
    </row>
    <row r="21" spans="1:11" ht="12" customHeight="1">
      <c r="A21" s="351"/>
      <c r="B21" s="353"/>
      <c r="C21" s="353"/>
      <c r="D21" s="5"/>
      <c r="E21" s="6"/>
      <c r="F21" s="17"/>
      <c r="G21" s="19"/>
      <c r="H21" s="6"/>
      <c r="I21" s="17"/>
      <c r="J21" s="7"/>
      <c r="K21" s="269"/>
    </row>
    <row r="22" spans="1:11" ht="12.75" customHeight="1">
      <c r="A22" s="350" t="s">
        <v>20</v>
      </c>
      <c r="B22" s="352" t="s">
        <v>21</v>
      </c>
      <c r="C22" s="352" t="s">
        <v>22</v>
      </c>
      <c r="D22" s="1"/>
      <c r="E22" s="2">
        <v>28.88</v>
      </c>
      <c r="F22" s="8"/>
      <c r="G22" s="4"/>
      <c r="H22" s="2"/>
      <c r="I22" s="8"/>
      <c r="J22" s="7"/>
      <c r="K22" s="359"/>
    </row>
    <row r="23" spans="1:11" ht="12.75">
      <c r="A23" s="378"/>
      <c r="B23" s="349"/>
      <c r="C23" s="349"/>
      <c r="D23" s="11"/>
      <c r="E23" s="2">
        <v>20.6</v>
      </c>
      <c r="F23" s="8"/>
      <c r="G23" s="4"/>
      <c r="H23" s="2"/>
      <c r="I23" s="8"/>
      <c r="J23" s="7"/>
      <c r="K23" s="359"/>
    </row>
    <row r="24" spans="1:11" ht="12.75">
      <c r="A24" s="351"/>
      <c r="B24" s="353"/>
      <c r="C24" s="353"/>
      <c r="D24" s="5"/>
      <c r="E24" s="2">
        <v>17.62</v>
      </c>
      <c r="F24" s="8"/>
      <c r="G24" s="4"/>
      <c r="H24" s="2"/>
      <c r="I24" s="8"/>
      <c r="J24" s="4"/>
      <c r="K24" s="359"/>
    </row>
    <row r="25" spans="1:11" ht="25.5" customHeight="1">
      <c r="A25" s="189" t="s">
        <v>23</v>
      </c>
      <c r="B25" s="4" t="s">
        <v>24</v>
      </c>
      <c r="C25" s="352" t="s">
        <v>25</v>
      </c>
      <c r="D25" s="1"/>
      <c r="E25" s="9"/>
      <c r="F25" s="8"/>
      <c r="G25" s="4"/>
      <c r="H25" s="2"/>
      <c r="I25" s="8"/>
      <c r="J25" s="4"/>
      <c r="K25" s="270"/>
    </row>
    <row r="26" spans="1:11" ht="13.5" thickBot="1">
      <c r="A26" s="190" t="s">
        <v>26</v>
      </c>
      <c r="B26" s="191" t="s">
        <v>27</v>
      </c>
      <c r="C26" s="410"/>
      <c r="D26" s="184"/>
      <c r="E26" s="160"/>
      <c r="F26" s="161"/>
      <c r="G26" s="197"/>
      <c r="H26" s="160"/>
      <c r="I26" s="161"/>
      <c r="J26" s="197"/>
      <c r="K26" s="367"/>
    </row>
  </sheetData>
  <mergeCells count="20">
    <mergeCell ref="A2:K2"/>
    <mergeCell ref="A4:K4"/>
    <mergeCell ref="A7:A9"/>
    <mergeCell ref="B7:B9"/>
    <mergeCell ref="E5:G5"/>
    <mergeCell ref="H5:J5"/>
    <mergeCell ref="A14:A15"/>
    <mergeCell ref="B14:B15"/>
    <mergeCell ref="A18:A21"/>
    <mergeCell ref="B18:B21"/>
    <mergeCell ref="A10:A11"/>
    <mergeCell ref="B10:B11"/>
    <mergeCell ref="C25:C26"/>
    <mergeCell ref="A12:A13"/>
    <mergeCell ref="B12:B13"/>
    <mergeCell ref="C17:K17"/>
    <mergeCell ref="A22:A24"/>
    <mergeCell ref="B22:B24"/>
    <mergeCell ref="C18:C21"/>
    <mergeCell ref="C22:C24"/>
  </mergeCells>
  <printOptions/>
  <pageMargins left="0.18" right="0.18" top="0.72" bottom="0.35" header="0.5" footer="0.19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7"/>
  <sheetViews>
    <sheetView view="pageBreakPreview" zoomScale="75" zoomScaleSheetLayoutView="75" workbookViewId="0" topLeftCell="A1">
      <selection activeCell="K25" sqref="K25"/>
    </sheetView>
  </sheetViews>
  <sheetFormatPr defaultColWidth="9.140625" defaultRowHeight="12.75"/>
  <cols>
    <col min="1" max="1" width="18.28125" style="0" customWidth="1"/>
    <col min="2" max="2" width="8.8515625" style="0" customWidth="1"/>
    <col min="3" max="3" width="38.140625" style="0" customWidth="1"/>
    <col min="4" max="4" width="15.8515625" style="0" hidden="1" customWidth="1"/>
    <col min="5" max="5" width="17.57421875" style="0" customWidth="1"/>
    <col min="6" max="6" width="7.8515625" style="0" hidden="1" customWidth="1"/>
    <col min="7" max="7" width="13.8515625" style="0" customWidth="1"/>
    <col min="8" max="8" width="17.421875" style="0" customWidth="1"/>
    <col min="9" max="9" width="7.57421875" style="0" hidden="1" customWidth="1"/>
    <col min="10" max="10" width="14.28125" style="0" customWidth="1"/>
    <col min="11" max="11" width="37.8515625" style="0" customWidth="1"/>
  </cols>
  <sheetData>
    <row r="2" spans="1:11" ht="20.25">
      <c r="A2" s="428" t="s">
        <v>47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 thickBot="1">
      <c r="A4" s="425" t="s">
        <v>28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</row>
    <row r="5" spans="1:11" ht="16.5" thickBot="1">
      <c r="A5" s="206"/>
      <c r="B5" s="207"/>
      <c r="C5" s="207"/>
      <c r="D5" s="207"/>
      <c r="E5" s="404" t="s">
        <v>77</v>
      </c>
      <c r="F5" s="404"/>
      <c r="G5" s="404"/>
      <c r="H5" s="404" t="s">
        <v>78</v>
      </c>
      <c r="I5" s="404"/>
      <c r="J5" s="404"/>
      <c r="K5" s="347"/>
    </row>
    <row r="6" spans="1:11" ht="95.25" customHeight="1" thickBot="1">
      <c r="A6" s="344" t="s">
        <v>0</v>
      </c>
      <c r="B6" s="343" t="s">
        <v>1</v>
      </c>
      <c r="C6" s="343" t="s">
        <v>2</v>
      </c>
      <c r="D6" s="345" t="s">
        <v>55</v>
      </c>
      <c r="E6" s="343" t="s">
        <v>83</v>
      </c>
      <c r="F6" s="343" t="s">
        <v>30</v>
      </c>
      <c r="G6" s="343" t="s">
        <v>85</v>
      </c>
      <c r="H6" s="343" t="s">
        <v>82</v>
      </c>
      <c r="I6" s="343" t="s">
        <v>30</v>
      </c>
      <c r="J6" s="343" t="s">
        <v>81</v>
      </c>
      <c r="K6" s="348"/>
    </row>
    <row r="7" spans="1:11" ht="25.5">
      <c r="A7" s="407" t="s">
        <v>9</v>
      </c>
      <c r="B7" s="409" t="s">
        <v>10</v>
      </c>
      <c r="C7" s="254" t="s">
        <v>48</v>
      </c>
      <c r="D7" s="154">
        <v>610</v>
      </c>
      <c r="E7" s="157">
        <v>3367.57</v>
      </c>
      <c r="F7" s="156">
        <v>0.329935</v>
      </c>
      <c r="G7" s="203">
        <f>E7*F7</f>
        <v>1111.07920795</v>
      </c>
      <c r="H7" s="247">
        <v>1411.01</v>
      </c>
      <c r="I7" s="156"/>
      <c r="J7" s="162">
        <v>1244.41</v>
      </c>
      <c r="K7" s="361" t="s">
        <v>99</v>
      </c>
    </row>
    <row r="8" spans="1:11" ht="37.5" customHeight="1">
      <c r="A8" s="378"/>
      <c r="B8" s="349"/>
      <c r="C8" s="13" t="s">
        <v>49</v>
      </c>
      <c r="D8" s="22">
        <v>115</v>
      </c>
      <c r="E8" s="9">
        <v>1402.65</v>
      </c>
      <c r="F8" s="8">
        <v>0.792129</v>
      </c>
      <c r="G8" s="187">
        <f>E8*F8</f>
        <v>1111.0797418500001</v>
      </c>
      <c r="H8" s="9">
        <v>1524.94</v>
      </c>
      <c r="I8" s="8"/>
      <c r="J8" s="19">
        <v>1244.41</v>
      </c>
      <c r="K8" s="362" t="s">
        <v>100</v>
      </c>
    </row>
    <row r="9" spans="1:11" ht="18.75">
      <c r="A9" s="378"/>
      <c r="B9" s="349"/>
      <c r="C9" s="13" t="s">
        <v>11</v>
      </c>
      <c r="D9" s="22">
        <v>15670</v>
      </c>
      <c r="E9" s="2">
        <v>2288.2</v>
      </c>
      <c r="F9" s="8">
        <v>0.485569</v>
      </c>
      <c r="G9" s="187">
        <f>E9*F9</f>
        <v>1111.0789857999998</v>
      </c>
      <c r="H9" s="2">
        <v>2682.91</v>
      </c>
      <c r="I9" s="8"/>
      <c r="J9" s="19">
        <v>1244.41</v>
      </c>
      <c r="K9" s="362" t="s">
        <v>94</v>
      </c>
    </row>
    <row r="10" spans="1:11" ht="19.5" thickBot="1">
      <c r="A10" s="408"/>
      <c r="B10" s="410"/>
      <c r="C10" s="258" t="s">
        <v>50</v>
      </c>
      <c r="D10" s="159">
        <v>1750</v>
      </c>
      <c r="E10" s="160">
        <v>2475.39</v>
      </c>
      <c r="F10" s="161">
        <v>0.44885</v>
      </c>
      <c r="G10" s="198">
        <f>E10*F10</f>
        <v>1111.0788015</v>
      </c>
      <c r="H10" s="160">
        <v>2598.08</v>
      </c>
      <c r="I10" s="161"/>
      <c r="J10" s="171">
        <v>1244.41</v>
      </c>
      <c r="K10" s="363" t="s">
        <v>96</v>
      </c>
    </row>
    <row r="11" spans="1:11" ht="25.5">
      <c r="A11" s="378" t="s">
        <v>12</v>
      </c>
      <c r="B11" s="349" t="s">
        <v>4</v>
      </c>
      <c r="C11" s="257" t="s">
        <v>48</v>
      </c>
      <c r="D11" s="210">
        <v>4660</v>
      </c>
      <c r="E11" s="211">
        <v>205.96</v>
      </c>
      <c r="F11" s="17">
        <v>0.323655</v>
      </c>
      <c r="G11" s="230">
        <f>E11*F11</f>
        <v>66.6599838</v>
      </c>
      <c r="H11" s="14">
        <v>260.85</v>
      </c>
      <c r="I11" s="17"/>
      <c r="J11" s="204">
        <v>74.66</v>
      </c>
      <c r="K11" s="356" t="s">
        <v>103</v>
      </c>
    </row>
    <row r="12" spans="1:11" ht="18.75">
      <c r="A12" s="378"/>
      <c r="B12" s="349"/>
      <c r="C12" s="13" t="s">
        <v>50</v>
      </c>
      <c r="D12" s="22">
        <v>18300</v>
      </c>
      <c r="E12" s="3">
        <v>150.92</v>
      </c>
      <c r="F12" s="8"/>
      <c r="G12" s="208">
        <v>66.66</v>
      </c>
      <c r="H12" s="9">
        <v>166.16</v>
      </c>
      <c r="I12" s="8"/>
      <c r="J12" s="19">
        <v>74.66</v>
      </c>
      <c r="K12" s="357" t="s">
        <v>107</v>
      </c>
    </row>
    <row r="13" spans="1:11" ht="19.5" thickBot="1">
      <c r="A13" s="378"/>
      <c r="B13" s="349"/>
      <c r="C13" s="273" t="s">
        <v>11</v>
      </c>
      <c r="D13" s="224">
        <v>97890</v>
      </c>
      <c r="E13" s="3">
        <v>143.32</v>
      </c>
      <c r="F13" s="178">
        <v>0.465113</v>
      </c>
      <c r="G13" s="221">
        <f aca="true" t="shared" si="0" ref="G13:G18">E13*F13</f>
        <v>66.65999516</v>
      </c>
      <c r="H13" s="213">
        <v>167.52</v>
      </c>
      <c r="I13" s="178"/>
      <c r="J13" s="205">
        <v>74.66</v>
      </c>
      <c r="K13" s="358" t="s">
        <v>103</v>
      </c>
    </row>
    <row r="14" spans="1:11" ht="25.5">
      <c r="A14" s="407" t="s">
        <v>3</v>
      </c>
      <c r="B14" s="409" t="s">
        <v>4</v>
      </c>
      <c r="C14" s="254" t="s">
        <v>48</v>
      </c>
      <c r="D14" s="154">
        <v>8490</v>
      </c>
      <c r="E14" s="157">
        <v>27.14</v>
      </c>
      <c r="F14" s="156">
        <v>0.6522</v>
      </c>
      <c r="G14" s="163">
        <f t="shared" si="0"/>
        <v>17.700708</v>
      </c>
      <c r="H14" s="155">
        <v>33.76</v>
      </c>
      <c r="I14" s="156"/>
      <c r="J14" s="162">
        <v>19.82</v>
      </c>
      <c r="K14" s="361" t="s">
        <v>88</v>
      </c>
    </row>
    <row r="15" spans="1:11" ht="18.75">
      <c r="A15" s="378"/>
      <c r="B15" s="349"/>
      <c r="C15" s="13" t="s">
        <v>53</v>
      </c>
      <c r="D15" s="22">
        <v>34950</v>
      </c>
      <c r="E15" s="2">
        <v>26.08</v>
      </c>
      <c r="F15" s="8">
        <v>0.678681</v>
      </c>
      <c r="G15" s="187">
        <f t="shared" si="0"/>
        <v>17.70000048</v>
      </c>
      <c r="H15" s="2">
        <v>28.2</v>
      </c>
      <c r="I15" s="8"/>
      <c r="J15" s="7">
        <v>19.82</v>
      </c>
      <c r="K15" s="362" t="s">
        <v>88</v>
      </c>
    </row>
    <row r="16" spans="1:11" ht="27.75" customHeight="1">
      <c r="A16" s="378"/>
      <c r="B16" s="349"/>
      <c r="C16" s="13" t="s">
        <v>5</v>
      </c>
      <c r="D16" s="22">
        <v>270916</v>
      </c>
      <c r="E16" s="2">
        <v>18.18</v>
      </c>
      <c r="F16" s="8">
        <v>0.9736</v>
      </c>
      <c r="G16" s="187">
        <f t="shared" si="0"/>
        <v>17.700048</v>
      </c>
      <c r="H16" s="2">
        <v>19.95</v>
      </c>
      <c r="I16" s="8"/>
      <c r="J16" s="10">
        <v>19.82</v>
      </c>
      <c r="K16" s="362" t="s">
        <v>86</v>
      </c>
    </row>
    <row r="17" spans="1:11" ht="31.5" customHeight="1" thickBot="1">
      <c r="A17" s="408"/>
      <c r="B17" s="410"/>
      <c r="C17" s="258" t="s">
        <v>98</v>
      </c>
      <c r="D17" s="159">
        <v>740</v>
      </c>
      <c r="E17" s="160">
        <v>23.27</v>
      </c>
      <c r="F17" s="161">
        <v>0.7606</v>
      </c>
      <c r="G17" s="167">
        <f t="shared" si="0"/>
        <v>17.699162</v>
      </c>
      <c r="H17" s="160">
        <v>27.87</v>
      </c>
      <c r="I17" s="161"/>
      <c r="J17" s="166">
        <v>19.82</v>
      </c>
      <c r="K17" s="363" t="s">
        <v>90</v>
      </c>
    </row>
    <row r="18" spans="1:11" ht="25.5" customHeight="1">
      <c r="A18" s="378" t="s">
        <v>13</v>
      </c>
      <c r="B18" s="349" t="s">
        <v>14</v>
      </c>
      <c r="C18" s="257" t="s">
        <v>48</v>
      </c>
      <c r="D18" s="210">
        <v>12880</v>
      </c>
      <c r="E18" s="6">
        <v>23.67</v>
      </c>
      <c r="F18" s="17">
        <v>0.943</v>
      </c>
      <c r="G18" s="214">
        <f t="shared" si="0"/>
        <v>22.32081</v>
      </c>
      <c r="H18" s="6">
        <v>27.74</v>
      </c>
      <c r="I18" s="17"/>
      <c r="J18" s="346">
        <v>25</v>
      </c>
      <c r="K18" s="364" t="s">
        <v>89</v>
      </c>
    </row>
    <row r="19" spans="1:11" ht="18" customHeight="1">
      <c r="A19" s="378"/>
      <c r="B19" s="349"/>
      <c r="C19" s="13" t="s">
        <v>53</v>
      </c>
      <c r="D19" s="22">
        <v>53250</v>
      </c>
      <c r="E19" s="2">
        <v>22.69</v>
      </c>
      <c r="F19" s="8"/>
      <c r="G19" s="164">
        <v>14.41</v>
      </c>
      <c r="H19" s="2">
        <v>24.14</v>
      </c>
      <c r="I19" s="151"/>
      <c r="J19" s="19">
        <v>16.14</v>
      </c>
      <c r="K19" s="362" t="s">
        <v>88</v>
      </c>
    </row>
    <row r="20" spans="1:11" ht="26.25" customHeight="1" thickBot="1">
      <c r="A20" s="408"/>
      <c r="B20" s="410"/>
      <c r="C20" s="258" t="s">
        <v>5</v>
      </c>
      <c r="D20" s="159">
        <v>362370</v>
      </c>
      <c r="E20" s="160">
        <v>16.39</v>
      </c>
      <c r="F20" s="161">
        <v>0.8792</v>
      </c>
      <c r="G20" s="167">
        <f>E20*F20</f>
        <v>14.410088</v>
      </c>
      <c r="H20" s="160">
        <v>18.89</v>
      </c>
      <c r="I20" s="161"/>
      <c r="J20" s="166">
        <v>16.14</v>
      </c>
      <c r="K20" s="363" t="s">
        <v>86</v>
      </c>
    </row>
    <row r="21" spans="1:11" ht="25.5">
      <c r="A21" s="188" t="s">
        <v>15</v>
      </c>
      <c r="B21" s="5" t="s">
        <v>16</v>
      </c>
      <c r="C21" s="5" t="s">
        <v>17</v>
      </c>
      <c r="D21" s="173"/>
      <c r="E21" s="6">
        <v>1.81</v>
      </c>
      <c r="F21" s="17"/>
      <c r="G21" s="222"/>
      <c r="H21" s="6"/>
      <c r="I21" s="17"/>
      <c r="J21" s="174"/>
      <c r="K21" s="269"/>
    </row>
    <row r="22" spans="1:11" ht="12.75">
      <c r="A22" s="215" t="s">
        <v>35</v>
      </c>
      <c r="B22" s="15"/>
      <c r="C22" s="413"/>
      <c r="D22" s="413"/>
      <c r="E22" s="413"/>
      <c r="F22" s="413"/>
      <c r="G22" s="413"/>
      <c r="H22" s="413"/>
      <c r="I22" s="413"/>
      <c r="J22" s="413"/>
      <c r="K22" s="426"/>
    </row>
    <row r="23" spans="1:11" ht="12.75" customHeight="1">
      <c r="A23" s="350" t="s">
        <v>18</v>
      </c>
      <c r="B23" s="352" t="s">
        <v>14</v>
      </c>
      <c r="C23" s="352" t="s">
        <v>19</v>
      </c>
      <c r="D23" s="1"/>
      <c r="E23" s="2">
        <v>4.945</v>
      </c>
      <c r="F23" s="8"/>
      <c r="G23" s="4"/>
      <c r="H23" s="2"/>
      <c r="I23" s="8"/>
      <c r="J23" s="4"/>
      <c r="K23" s="359"/>
    </row>
    <row r="24" spans="1:11" ht="6" customHeight="1">
      <c r="A24" s="378"/>
      <c r="B24" s="349"/>
      <c r="C24" s="349"/>
      <c r="D24" s="11"/>
      <c r="E24" s="6"/>
      <c r="F24" s="17"/>
      <c r="G24" s="5"/>
      <c r="H24" s="6"/>
      <c r="I24" s="17"/>
      <c r="J24" s="5"/>
      <c r="K24" s="269"/>
    </row>
    <row r="25" spans="1:11" ht="12.75">
      <c r="A25" s="378"/>
      <c r="B25" s="349"/>
      <c r="C25" s="349"/>
      <c r="D25" s="11"/>
      <c r="E25" s="2">
        <v>3.319</v>
      </c>
      <c r="F25" s="8"/>
      <c r="G25" s="4"/>
      <c r="H25" s="18"/>
      <c r="I25" s="8"/>
      <c r="J25" s="4"/>
      <c r="K25" s="359"/>
    </row>
    <row r="26" spans="1:11" ht="6" customHeight="1">
      <c r="A26" s="351"/>
      <c r="B26" s="353"/>
      <c r="C26" s="353"/>
      <c r="D26" s="5"/>
      <c r="E26" s="6"/>
      <c r="F26" s="17"/>
      <c r="G26" s="19"/>
      <c r="H26" s="6"/>
      <c r="I26" s="17"/>
      <c r="J26" s="7"/>
      <c r="K26" s="269"/>
    </row>
    <row r="27" spans="1:11" ht="12.75" customHeight="1">
      <c r="A27" s="350" t="s">
        <v>20</v>
      </c>
      <c r="B27" s="352" t="s">
        <v>21</v>
      </c>
      <c r="C27" s="352" t="s">
        <v>22</v>
      </c>
      <c r="D27" s="1"/>
      <c r="E27" s="2">
        <v>28.88</v>
      </c>
      <c r="F27" s="8"/>
      <c r="G27" s="4"/>
      <c r="H27" s="2"/>
      <c r="I27" s="8"/>
      <c r="J27" s="7"/>
      <c r="K27" s="359"/>
    </row>
    <row r="28" spans="1:11" ht="12.75">
      <c r="A28" s="378"/>
      <c r="B28" s="349"/>
      <c r="C28" s="349"/>
      <c r="D28" s="11"/>
      <c r="E28" s="2">
        <v>20.6</v>
      </c>
      <c r="F28" s="8"/>
      <c r="G28" s="4"/>
      <c r="H28" s="2"/>
      <c r="I28" s="8"/>
      <c r="J28" s="7"/>
      <c r="K28" s="359"/>
    </row>
    <row r="29" spans="1:11" ht="12.75">
      <c r="A29" s="351"/>
      <c r="B29" s="353"/>
      <c r="C29" s="353"/>
      <c r="D29" s="5"/>
      <c r="E29" s="2">
        <v>17.62</v>
      </c>
      <c r="F29" s="8"/>
      <c r="G29" s="4"/>
      <c r="H29" s="2"/>
      <c r="I29" s="8"/>
      <c r="J29" s="4"/>
      <c r="K29" s="359"/>
    </row>
    <row r="30" spans="1:11" ht="23.25" customHeight="1">
      <c r="A30" s="189" t="s">
        <v>23</v>
      </c>
      <c r="B30" s="4" t="s">
        <v>24</v>
      </c>
      <c r="C30" s="352" t="s">
        <v>25</v>
      </c>
      <c r="D30" s="1"/>
      <c r="E30" s="2"/>
      <c r="F30" s="8"/>
      <c r="G30" s="4"/>
      <c r="H30" s="2"/>
      <c r="I30" s="8"/>
      <c r="J30" s="4"/>
      <c r="K30" s="359"/>
    </row>
    <row r="31" spans="1:11" ht="13.5" thickBot="1">
      <c r="A31" s="190" t="s">
        <v>26</v>
      </c>
      <c r="B31" s="191" t="s">
        <v>27</v>
      </c>
      <c r="C31" s="410"/>
      <c r="D31" s="184"/>
      <c r="E31" s="226"/>
      <c r="F31" s="227"/>
      <c r="G31" s="184"/>
      <c r="H31" s="226"/>
      <c r="I31" s="227"/>
      <c r="J31" s="184"/>
      <c r="K31" s="360"/>
    </row>
    <row r="37" ht="12.75">
      <c r="I37" s="21"/>
    </row>
  </sheetData>
  <mergeCells count="20">
    <mergeCell ref="A2:K2"/>
    <mergeCell ref="A4:K4"/>
    <mergeCell ref="A7:A10"/>
    <mergeCell ref="B7:B10"/>
    <mergeCell ref="E5:G5"/>
    <mergeCell ref="H5:J5"/>
    <mergeCell ref="A11:A13"/>
    <mergeCell ref="B11:B13"/>
    <mergeCell ref="C23:C26"/>
    <mergeCell ref="C27:C29"/>
    <mergeCell ref="A18:A20"/>
    <mergeCell ref="B18:B20"/>
    <mergeCell ref="A23:A26"/>
    <mergeCell ref="B23:B26"/>
    <mergeCell ref="C30:C31"/>
    <mergeCell ref="A14:A17"/>
    <mergeCell ref="B14:B17"/>
    <mergeCell ref="C22:K22"/>
    <mergeCell ref="A27:A29"/>
    <mergeCell ref="B27:B29"/>
  </mergeCells>
  <printOptions/>
  <pageMargins left="0.18" right="0.18" top="0.61" bottom="0.42" header="0.6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43"/>
  <sheetViews>
    <sheetView tabSelected="1" workbookViewId="0" topLeftCell="A103">
      <selection activeCell="K140" sqref="K140"/>
    </sheetView>
  </sheetViews>
  <sheetFormatPr defaultColWidth="9.140625" defaultRowHeight="12.75"/>
  <cols>
    <col min="1" max="1" width="18.140625" style="0" customWidth="1"/>
    <col min="2" max="2" width="12.7109375" style="0" customWidth="1"/>
    <col min="3" max="3" width="19.140625" style="0" customWidth="1"/>
    <col min="4" max="4" width="14.7109375" style="0" hidden="1" customWidth="1"/>
    <col min="5" max="5" width="14.7109375" style="0" customWidth="1"/>
    <col min="6" max="6" width="9.28125" style="0" hidden="1" customWidth="1"/>
    <col min="7" max="7" width="12.140625" style="141" customWidth="1"/>
    <col min="8" max="8" width="15.140625" style="0" customWidth="1"/>
    <col min="9" max="9" width="8.28125" style="0" hidden="1" customWidth="1"/>
    <col min="10" max="10" width="14.28125" style="141" customWidth="1"/>
    <col min="11" max="11" width="29.7109375" style="0" customWidth="1"/>
  </cols>
  <sheetData>
    <row r="2" ht="13.5" thickBot="1"/>
    <row r="3" spans="1:11" ht="16.5" thickBot="1">
      <c r="A3" s="54"/>
      <c r="B3" s="29"/>
      <c r="C3" s="29"/>
      <c r="D3" s="29"/>
      <c r="E3" s="404" t="s">
        <v>77</v>
      </c>
      <c r="F3" s="404"/>
      <c r="G3" s="404"/>
      <c r="H3" s="404" t="s">
        <v>78</v>
      </c>
      <c r="I3" s="404"/>
      <c r="J3" s="404"/>
      <c r="K3" s="266"/>
    </row>
    <row r="4" spans="1:11" ht="84.75" customHeight="1" thickBot="1">
      <c r="A4" s="35" t="s">
        <v>0</v>
      </c>
      <c r="B4" s="36" t="s">
        <v>2</v>
      </c>
      <c r="C4" s="36" t="s">
        <v>66</v>
      </c>
      <c r="D4" s="36"/>
      <c r="E4" s="36" t="s">
        <v>83</v>
      </c>
      <c r="F4" s="36" t="s">
        <v>30</v>
      </c>
      <c r="G4" s="36" t="s">
        <v>85</v>
      </c>
      <c r="H4" s="36" t="s">
        <v>82</v>
      </c>
      <c r="I4" s="36" t="s">
        <v>30</v>
      </c>
      <c r="J4" s="36" t="s">
        <v>81</v>
      </c>
      <c r="K4" s="267" t="s">
        <v>110</v>
      </c>
    </row>
    <row r="5" spans="1:11" ht="12.75">
      <c r="A5" s="444" t="s">
        <v>9</v>
      </c>
      <c r="B5" s="429" t="s">
        <v>11</v>
      </c>
      <c r="C5" s="29" t="s">
        <v>58</v>
      </c>
      <c r="D5" s="89">
        <f>'Заволжское сп'!D8</f>
        <v>15610</v>
      </c>
      <c r="E5" s="41">
        <f>'Заволжское сп'!E8</f>
        <v>2288.2</v>
      </c>
      <c r="F5" s="42">
        <f>'Заволжское сп'!F8</f>
        <v>0.485569</v>
      </c>
      <c r="G5" s="43">
        <f>'Заволжское сп'!G8</f>
        <v>1111.0789857999998</v>
      </c>
      <c r="H5" s="42">
        <f>'Заволжское сп'!H8</f>
        <v>2682.91</v>
      </c>
      <c r="I5" s="42">
        <f>'Заволжское сп'!I8</f>
        <v>0</v>
      </c>
      <c r="J5" s="43">
        <f>'Заволжское сп'!J8</f>
        <v>1244.41</v>
      </c>
      <c r="K5" s="390" t="str">
        <f>'Заволжское сп'!K8</f>
        <v>Приказ №148-тэ от 28.11.2012</v>
      </c>
    </row>
    <row r="6" spans="1:11" ht="12.75">
      <c r="A6" s="438"/>
      <c r="B6" s="430"/>
      <c r="C6" s="30" t="s">
        <v>59</v>
      </c>
      <c r="D6" s="90">
        <f>'ивняковское сп'!D7</f>
        <v>8065</v>
      </c>
      <c r="E6" s="44">
        <f>'ивняковское сп'!E7</f>
        <v>2288.2</v>
      </c>
      <c r="F6" s="16">
        <f>'ивняковское сп'!F7</f>
        <v>0.485569</v>
      </c>
      <c r="G6" s="130">
        <f>'ивняковское сп'!G7</f>
        <v>1111.0789857999998</v>
      </c>
      <c r="H6" s="16">
        <f>'ивняковское сп'!H7</f>
        <v>2682.91</v>
      </c>
      <c r="I6" s="16">
        <f>'ивняковское сп'!I7</f>
        <v>0</v>
      </c>
      <c r="J6" s="130">
        <f>'ивняковское сп'!J7</f>
        <v>1244.41</v>
      </c>
      <c r="K6" s="381"/>
    </row>
    <row r="7" spans="1:11" ht="12.75">
      <c r="A7" s="438"/>
      <c r="B7" s="430"/>
      <c r="C7" s="30" t="s">
        <v>60</v>
      </c>
      <c r="D7" s="90">
        <f>'Карабихское сп'!D7</f>
        <v>7870</v>
      </c>
      <c r="E7" s="44">
        <f>'Карабихское сп'!E7</f>
        <v>2288.2</v>
      </c>
      <c r="F7" s="16">
        <f>'Карабихское сп'!F7</f>
        <v>0.485569</v>
      </c>
      <c r="G7" s="130">
        <f>'Карабихское сп'!G7</f>
        <v>1111.0789857999998</v>
      </c>
      <c r="H7" s="16">
        <f>'Карабихское сп'!H7</f>
        <v>2682.91</v>
      </c>
      <c r="I7" s="16">
        <f>'Карабихское сп'!I7</f>
        <v>0</v>
      </c>
      <c r="J7" s="130">
        <f>'Карабихское сп'!J7</f>
        <v>1244.41</v>
      </c>
      <c r="K7" s="381"/>
    </row>
    <row r="8" spans="1:11" ht="12.75">
      <c r="A8" s="438"/>
      <c r="B8" s="430"/>
      <c r="C8" s="232" t="s">
        <v>61</v>
      </c>
      <c r="D8" s="233" t="e">
        <f>#REF!</f>
        <v>#REF!</v>
      </c>
      <c r="E8" s="234" t="e">
        <f>#REF!</f>
        <v>#REF!</v>
      </c>
      <c r="F8" s="235" t="e">
        <f>#REF!</f>
        <v>#REF!</v>
      </c>
      <c r="G8" s="236" t="e">
        <f>#REF!</f>
        <v>#REF!</v>
      </c>
      <c r="H8" s="235" t="e">
        <f>#REF!</f>
        <v>#REF!</v>
      </c>
      <c r="I8" s="235" t="e">
        <f>#REF!</f>
        <v>#REF!</v>
      </c>
      <c r="J8" s="236" t="e">
        <f>#REF!</f>
        <v>#REF!</v>
      </c>
      <c r="K8" s="391"/>
    </row>
    <row r="9" spans="1:11" ht="12.75">
      <c r="A9" s="438"/>
      <c r="B9" s="430"/>
      <c r="C9" s="30" t="s">
        <v>62</v>
      </c>
      <c r="D9" s="90">
        <f>'Курбское сп'!D6</f>
        <v>12850</v>
      </c>
      <c r="E9" s="44">
        <f>'Курбское сп'!E5</f>
        <v>2288.2</v>
      </c>
      <c r="F9" s="16">
        <f>'Курбское сп'!F6</f>
        <v>0.485569</v>
      </c>
      <c r="G9" s="130">
        <f>'Курбское сп'!G5</f>
        <v>1111.0789857999998</v>
      </c>
      <c r="H9" s="16">
        <f>'Курбское сп'!H5</f>
        <v>2682.91</v>
      </c>
      <c r="I9" s="16">
        <f>'Курбское сп'!I6</f>
        <v>0</v>
      </c>
      <c r="J9" s="389">
        <f>'Курбское сп'!J5</f>
        <v>1244.41</v>
      </c>
      <c r="K9" s="381"/>
    </row>
    <row r="10" spans="1:11" ht="12.75">
      <c r="A10" s="438"/>
      <c r="B10" s="430"/>
      <c r="C10" s="30" t="s">
        <v>64</v>
      </c>
      <c r="D10" s="90">
        <f>'Некрасовское сп'!D7</f>
        <v>8520</v>
      </c>
      <c r="E10" s="44">
        <f>'Некрасовское сп'!E7</f>
        <v>2288.2</v>
      </c>
      <c r="F10" s="16">
        <f>'Некрасовское сп'!F7</f>
        <v>0.485569</v>
      </c>
      <c r="G10" s="130">
        <f>'Некрасовское сп'!G7</f>
        <v>1111.0789857999998</v>
      </c>
      <c r="H10" s="16">
        <f>'Некрасовское сп'!H7</f>
        <v>2682.91</v>
      </c>
      <c r="I10" s="16">
        <f>'Некрасовское сп'!I7</f>
        <v>0</v>
      </c>
      <c r="J10" s="130">
        <f>'Некрасовское сп'!J7</f>
        <v>1244.41</v>
      </c>
      <c r="K10" s="381"/>
    </row>
    <row r="11" spans="1:11" ht="13.5" thickBot="1">
      <c r="A11" s="447"/>
      <c r="B11" s="430"/>
      <c r="C11" s="31" t="s">
        <v>65</v>
      </c>
      <c r="D11" s="91">
        <f>'Туношенское СП'!D9</f>
        <v>15670</v>
      </c>
      <c r="E11" s="45">
        <f>'Туношенское СП'!E9</f>
        <v>2288.2</v>
      </c>
      <c r="F11" s="37">
        <f>'Туношенское СП'!F9</f>
        <v>0.485569</v>
      </c>
      <c r="G11" s="131">
        <f>'Туношенское СП'!G9</f>
        <v>1111.0789857999998</v>
      </c>
      <c r="H11" s="37">
        <f>'Туношенское СП'!H9</f>
        <v>2682.91</v>
      </c>
      <c r="I11" s="37">
        <f>'Туношенское СП'!I9</f>
        <v>0</v>
      </c>
      <c r="J11" s="131">
        <f>'Туношенское СП'!J9</f>
        <v>1244.41</v>
      </c>
      <c r="K11" s="392"/>
    </row>
    <row r="12" spans="1:11" ht="13.5" thickBot="1">
      <c r="A12" s="24"/>
      <c r="B12" s="430"/>
      <c r="C12" s="30"/>
      <c r="D12" s="92" t="e">
        <f>SUM(D5:D11)</f>
        <v>#REF!</v>
      </c>
      <c r="E12" s="38"/>
      <c r="F12" s="39"/>
      <c r="G12" s="40"/>
      <c r="H12" s="39"/>
      <c r="I12" s="39"/>
      <c r="J12" s="40"/>
      <c r="K12" s="393"/>
    </row>
    <row r="13" spans="1:11" ht="12.75">
      <c r="A13" s="448" t="s">
        <v>12</v>
      </c>
      <c r="B13" s="430"/>
      <c r="C13" s="29" t="s">
        <v>58</v>
      </c>
      <c r="D13" s="93">
        <f>'Заволжское сп'!D11</f>
        <v>67390</v>
      </c>
      <c r="E13" s="46">
        <f>'Заволжское сп'!E11</f>
        <v>143.32</v>
      </c>
      <c r="F13" s="34">
        <f>'Заволжское сп'!F11</f>
        <v>0.465113</v>
      </c>
      <c r="G13" s="132">
        <f>'Заволжское сп'!G11</f>
        <v>66.65999516</v>
      </c>
      <c r="H13" s="34">
        <f>'Заволжское сп'!H11</f>
        <v>167.52</v>
      </c>
      <c r="I13" s="34">
        <f>'Заволжское сп'!I11</f>
        <v>0</v>
      </c>
      <c r="J13" s="132">
        <f>'Заволжское сп'!J11</f>
        <v>74.66</v>
      </c>
      <c r="K13" s="394" t="str">
        <f>'Заволжское сп'!K11</f>
        <v>Приказ № 167-г/вс от 30.11.2012</v>
      </c>
    </row>
    <row r="14" spans="1:11" ht="12.75">
      <c r="A14" s="445"/>
      <c r="B14" s="430"/>
      <c r="C14" s="30" t="s">
        <v>59</v>
      </c>
      <c r="D14" s="90">
        <f>'ивняковское сп'!D10</f>
        <v>8600</v>
      </c>
      <c r="E14" s="44">
        <f>'ивняковское сп'!E10</f>
        <v>143.32</v>
      </c>
      <c r="F14" s="16">
        <f>'ивняковское сп'!F10</f>
        <v>0.465113</v>
      </c>
      <c r="G14" s="130">
        <f>'ивняковское сп'!G10</f>
        <v>66.65999516</v>
      </c>
      <c r="H14" s="16">
        <f>'ивняковское сп'!H10</f>
        <v>167.52</v>
      </c>
      <c r="I14" s="16">
        <f>'ивняковское сп'!I10</f>
        <v>0</v>
      </c>
      <c r="J14" s="130">
        <f>'ивняковское сп'!J10</f>
        <v>74.66</v>
      </c>
      <c r="K14" s="381"/>
    </row>
    <row r="15" spans="1:11" ht="12.75">
      <c r="A15" s="445"/>
      <c r="B15" s="430"/>
      <c r="C15" s="30" t="s">
        <v>60</v>
      </c>
      <c r="D15" s="90">
        <f>'Карабихское сп'!D13</f>
        <v>9500</v>
      </c>
      <c r="E15" s="44">
        <f>'Карабихское сп'!E13</f>
        <v>143.32</v>
      </c>
      <c r="F15" s="16">
        <f>'Карабихское сп'!F13</f>
        <v>0.465113</v>
      </c>
      <c r="G15" s="130">
        <f>'Карабихское сп'!G13</f>
        <v>66.65999516</v>
      </c>
      <c r="H15" s="16">
        <f>'Карабихское сп'!H13</f>
        <v>167.52</v>
      </c>
      <c r="I15" s="16">
        <f>'Карабихское сп'!I13</f>
        <v>0</v>
      </c>
      <c r="J15" s="130">
        <f>'Карабихское сп'!J13</f>
        <v>74.66</v>
      </c>
      <c r="K15" s="381"/>
    </row>
    <row r="16" spans="1:11" ht="12.75">
      <c r="A16" s="445"/>
      <c r="B16" s="430"/>
      <c r="C16" s="232" t="s">
        <v>61</v>
      </c>
      <c r="D16" s="233" t="e">
        <f>#REF!</f>
        <v>#REF!</v>
      </c>
      <c r="E16" s="234" t="e">
        <f>#REF!</f>
        <v>#REF!</v>
      </c>
      <c r="F16" s="235" t="e">
        <f>#REF!</f>
        <v>#REF!</v>
      </c>
      <c r="G16" s="236" t="e">
        <f>#REF!</f>
        <v>#REF!</v>
      </c>
      <c r="H16" s="235" t="e">
        <f>#REF!</f>
        <v>#REF!</v>
      </c>
      <c r="I16" s="235" t="e">
        <f>#REF!</f>
        <v>#REF!</v>
      </c>
      <c r="J16" s="236" t="e">
        <f>#REF!</f>
        <v>#REF!</v>
      </c>
      <c r="K16" s="391"/>
    </row>
    <row r="17" spans="1:11" ht="12.75">
      <c r="A17" s="445"/>
      <c r="B17" s="430"/>
      <c r="C17" s="30" t="s">
        <v>62</v>
      </c>
      <c r="D17" s="90">
        <f>'Курбское сп'!D8</f>
        <v>15035</v>
      </c>
      <c r="E17" s="44">
        <f>'Курбское сп'!E8</f>
        <v>143.32</v>
      </c>
      <c r="F17" s="16">
        <f>'Курбское сп'!F8</f>
        <v>0.465113</v>
      </c>
      <c r="G17" s="130">
        <f>'Курбское сп'!G8</f>
        <v>66.65999516</v>
      </c>
      <c r="H17" s="16">
        <f>'Курбское сп'!H8</f>
        <v>167.52</v>
      </c>
      <c r="I17" s="16">
        <f>'Курбское сп'!I8</f>
        <v>0</v>
      </c>
      <c r="J17" s="130">
        <f>'Курбское сп'!J8</f>
        <v>74.66</v>
      </c>
      <c r="K17" s="381"/>
    </row>
    <row r="18" spans="1:11" ht="12.75">
      <c r="A18" s="445"/>
      <c r="B18" s="430"/>
      <c r="C18" s="30" t="s">
        <v>64</v>
      </c>
      <c r="D18" s="90">
        <f>'Некрасовское сп'!D10</f>
        <v>64710</v>
      </c>
      <c r="E18" s="44">
        <f>'Некрасовское сп'!E10</f>
        <v>143.32</v>
      </c>
      <c r="F18" s="16">
        <f>'Некрасовское сп'!F10</f>
        <v>0.4651</v>
      </c>
      <c r="G18" s="130">
        <f>'Некрасовское сп'!G10</f>
        <v>66.658132</v>
      </c>
      <c r="H18" s="16">
        <f>'Некрасовское сп'!H10</f>
        <v>167.52</v>
      </c>
      <c r="I18" s="16">
        <f>'Некрасовское сп'!I10</f>
        <v>0</v>
      </c>
      <c r="J18" s="130">
        <f>'Некрасовское сп'!J10</f>
        <v>74.66</v>
      </c>
      <c r="K18" s="381"/>
    </row>
    <row r="19" spans="1:11" ht="13.5" thickBot="1">
      <c r="A19" s="449"/>
      <c r="B19" s="430"/>
      <c r="C19" s="31" t="s">
        <v>65</v>
      </c>
      <c r="D19" s="91">
        <f>'Туношенское СП'!D13</f>
        <v>97890</v>
      </c>
      <c r="E19" s="45">
        <f>'Туношенское СП'!E13</f>
        <v>143.32</v>
      </c>
      <c r="F19" s="37">
        <f>'Туношенское СП'!F13</f>
        <v>0.465113</v>
      </c>
      <c r="G19" s="131">
        <f>'Туношенское СП'!G13</f>
        <v>66.65999516</v>
      </c>
      <c r="H19" s="37">
        <f>'Туношенское СП'!H13</f>
        <v>167.52</v>
      </c>
      <c r="I19" s="37">
        <f>'Туношенское СП'!I13</f>
        <v>0</v>
      </c>
      <c r="J19" s="131">
        <f>'Туношенское СП'!J13</f>
        <v>74.66</v>
      </c>
      <c r="K19" s="392"/>
    </row>
    <row r="20" spans="1:11" ht="13.5" thickBot="1">
      <c r="A20" s="33"/>
      <c r="B20" s="430"/>
      <c r="C20" s="30"/>
      <c r="D20" s="92" t="e">
        <f>SUM(D13:D19)</f>
        <v>#REF!</v>
      </c>
      <c r="E20" s="38"/>
      <c r="F20" s="39"/>
      <c r="G20" s="40"/>
      <c r="H20" s="39"/>
      <c r="I20" s="39"/>
      <c r="J20" s="40"/>
      <c r="K20" s="393"/>
    </row>
    <row r="21" spans="1:11" ht="12.75">
      <c r="A21" s="444" t="s">
        <v>3</v>
      </c>
      <c r="B21" s="430"/>
      <c r="C21" s="29" t="s">
        <v>58</v>
      </c>
      <c r="D21" s="110">
        <f>'Заволжское сп'!D13</f>
        <v>145135</v>
      </c>
      <c r="E21" s="46">
        <f>'Заволжское сп'!E13</f>
        <v>18.18</v>
      </c>
      <c r="F21" s="34">
        <f>'Заволжское сп'!F13</f>
        <v>0.957096</v>
      </c>
      <c r="G21" s="132">
        <f>'Заволжское сп'!G13</f>
        <v>17.40000528</v>
      </c>
      <c r="H21" s="34">
        <f>'Заволжское сп'!H13</f>
        <v>19.95</v>
      </c>
      <c r="I21" s="34">
        <f>'Заволжское сп'!I13</f>
        <v>0</v>
      </c>
      <c r="J21" s="132">
        <f>'Заволжское сп'!J13</f>
        <v>19.49</v>
      </c>
      <c r="K21" s="394" t="str">
        <f>'Заволжское сп'!K13</f>
        <v>Приказ №132-вс/во от 14.11.2012 </v>
      </c>
    </row>
    <row r="22" spans="1:11" ht="12.75">
      <c r="A22" s="438"/>
      <c r="B22" s="430"/>
      <c r="C22" s="30" t="s">
        <v>59</v>
      </c>
      <c r="D22" s="111">
        <f>'ивняковское сп'!D13</f>
        <v>65200</v>
      </c>
      <c r="E22" s="44">
        <f>'ивняковское сп'!E13</f>
        <v>18.18</v>
      </c>
      <c r="F22" s="16">
        <f>'ивняковское сп'!F13</f>
        <v>0.965347</v>
      </c>
      <c r="G22" s="130">
        <f>'ивняковское сп'!G13</f>
        <v>17.550008459999997</v>
      </c>
      <c r="H22" s="16">
        <f>'ивняковское сп'!H13</f>
        <v>19.95</v>
      </c>
      <c r="I22" s="16">
        <f>'ивняковское сп'!I13</f>
        <v>0</v>
      </c>
      <c r="J22" s="130">
        <f>'ивняковское сп'!J13</f>
        <v>19.66</v>
      </c>
      <c r="K22" s="381"/>
    </row>
    <row r="23" spans="1:11" ht="12.75">
      <c r="A23" s="438"/>
      <c r="B23" s="430"/>
      <c r="C23" s="30" t="s">
        <v>60</v>
      </c>
      <c r="D23" s="111">
        <f>'Карабихское сп'!D19</f>
        <v>119600</v>
      </c>
      <c r="E23" s="44">
        <f>'Карабихское сп'!E19</f>
        <v>18.18</v>
      </c>
      <c r="F23" s="16">
        <f>'Карабихское сп'!F19</f>
        <v>0.965347</v>
      </c>
      <c r="G23" s="130">
        <f>'Карабихское сп'!G19</f>
        <v>17.550008459999997</v>
      </c>
      <c r="H23" s="16">
        <f>'Карабихское сп'!H19</f>
        <v>19.95</v>
      </c>
      <c r="I23" s="16">
        <f>'Карабихское сп'!I19</f>
        <v>0</v>
      </c>
      <c r="J23" s="130">
        <f>'Карабихское сп'!J19</f>
        <v>19.66</v>
      </c>
      <c r="K23" s="381"/>
    </row>
    <row r="24" spans="1:11" ht="12.75">
      <c r="A24" s="438"/>
      <c r="B24" s="430"/>
      <c r="C24" s="232" t="s">
        <v>61</v>
      </c>
      <c r="D24" s="233" t="e">
        <f>#REF!</f>
        <v>#REF!</v>
      </c>
      <c r="E24" s="234" t="e">
        <f>#REF!</f>
        <v>#REF!</v>
      </c>
      <c r="F24" s="235" t="e">
        <f>#REF!</f>
        <v>#REF!</v>
      </c>
      <c r="G24" s="236" t="e">
        <f>#REF!</f>
        <v>#REF!</v>
      </c>
      <c r="H24" s="235" t="e">
        <f>#REF!</f>
        <v>#REF!</v>
      </c>
      <c r="I24" s="235" t="e">
        <f>#REF!</f>
        <v>#REF!</v>
      </c>
      <c r="J24" s="236" t="e">
        <f>#REF!</f>
        <v>#REF!</v>
      </c>
      <c r="K24" s="391"/>
    </row>
    <row r="25" spans="1:11" ht="14.25" customHeight="1">
      <c r="A25" s="438"/>
      <c r="B25" s="430"/>
      <c r="C25" s="30" t="s">
        <v>62</v>
      </c>
      <c r="D25" s="111">
        <f>'Курбское сп'!D9</f>
        <v>191840</v>
      </c>
      <c r="E25" s="44">
        <f>'Курбское сп'!E9</f>
        <v>18.18</v>
      </c>
      <c r="F25" s="16">
        <f>'Курбское сп'!F9</f>
        <v>0.9681</v>
      </c>
      <c r="G25" s="130">
        <f>'Курбское сп'!G9</f>
        <v>17.600058</v>
      </c>
      <c r="H25" s="16">
        <f>'Курбское сп'!H9</f>
        <v>19.95</v>
      </c>
      <c r="I25" s="16">
        <f>'Курбское сп'!I9</f>
        <v>0</v>
      </c>
      <c r="J25" s="130">
        <f>'Курбское сп'!J9</f>
        <v>19.71</v>
      </c>
      <c r="K25" s="381"/>
    </row>
    <row r="26" spans="1:11" ht="12.75">
      <c r="A26" s="438"/>
      <c r="B26" s="430"/>
      <c r="C26" s="30" t="s">
        <v>64</v>
      </c>
      <c r="D26" s="111">
        <f>'Некрасовское сп'!D12</f>
        <v>142600</v>
      </c>
      <c r="E26" s="44">
        <f>'Некрасовское сп'!E12</f>
        <v>18.18</v>
      </c>
      <c r="F26" s="16">
        <f>'Некрасовское сп'!F12</f>
        <v>0.9571</v>
      </c>
      <c r="G26" s="130">
        <f>'Некрасовское сп'!G12</f>
        <v>17.400078</v>
      </c>
      <c r="H26" s="16">
        <f>'Некрасовское сп'!H12</f>
        <v>19.95</v>
      </c>
      <c r="I26" s="16">
        <f>'Некрасовское сп'!I12</f>
        <v>0</v>
      </c>
      <c r="J26" s="130">
        <f>'Некрасовское сп'!J12</f>
        <v>19.49</v>
      </c>
      <c r="K26" s="381"/>
    </row>
    <row r="27" spans="1:11" ht="13.5" thickBot="1">
      <c r="A27" s="450"/>
      <c r="B27" s="430"/>
      <c r="C27" s="31" t="s">
        <v>65</v>
      </c>
      <c r="D27" s="112">
        <f>'Туношенское СП'!D16</f>
        <v>270916</v>
      </c>
      <c r="E27" s="45">
        <f>'Туношенское СП'!E16</f>
        <v>18.18</v>
      </c>
      <c r="F27" s="37">
        <f>'Туношенское СП'!F16</f>
        <v>0.9736</v>
      </c>
      <c r="G27" s="131">
        <f>'Туношенское СП'!G16</f>
        <v>17.700048</v>
      </c>
      <c r="H27" s="37">
        <f>'Туношенское СП'!H16</f>
        <v>19.95</v>
      </c>
      <c r="I27" s="37">
        <f>'Туношенское СП'!I16</f>
        <v>0</v>
      </c>
      <c r="J27" s="131">
        <f>'Туношенское СП'!J16</f>
        <v>19.82</v>
      </c>
      <c r="K27" s="392"/>
    </row>
    <row r="28" spans="1:11" ht="13.5" thickBot="1">
      <c r="A28" s="24"/>
      <c r="B28" s="430"/>
      <c r="C28" s="30"/>
      <c r="D28" s="113" t="e">
        <f>SUM(D21:D27)</f>
        <v>#REF!</v>
      </c>
      <c r="E28" s="38"/>
      <c r="F28" s="39"/>
      <c r="G28" s="40"/>
      <c r="H28" s="39"/>
      <c r="I28" s="39"/>
      <c r="J28" s="40"/>
      <c r="K28" s="393"/>
    </row>
    <row r="29" spans="1:11" ht="12.75">
      <c r="A29" s="437" t="s">
        <v>13</v>
      </c>
      <c r="B29" s="430"/>
      <c r="C29" s="29" t="s">
        <v>58</v>
      </c>
      <c r="D29" s="110">
        <f>'Заволжское сп'!D17</f>
        <v>136290</v>
      </c>
      <c r="E29" s="46">
        <f>'Заволжское сп'!E17</f>
        <v>16.39</v>
      </c>
      <c r="F29" s="34">
        <f>'Заволжское сп'!F17</f>
        <v>0.946919</v>
      </c>
      <c r="G29" s="132">
        <f>'Заволжское сп'!G17</f>
        <v>15.52000241</v>
      </c>
      <c r="H29" s="34">
        <f>'Заволжское сп'!H17</f>
        <v>18.89</v>
      </c>
      <c r="I29" s="34">
        <f>'Заволжское сп'!I17</f>
        <v>0</v>
      </c>
      <c r="J29" s="132">
        <f>'Заволжское сп'!J17</f>
        <v>17.38</v>
      </c>
      <c r="K29" s="394" t="str">
        <f>'ивняковское сп'!K16</f>
        <v>Приказ №132-вс/во от 14.11.2012 </v>
      </c>
    </row>
    <row r="30" spans="1:11" ht="12.75">
      <c r="A30" s="438"/>
      <c r="B30" s="430"/>
      <c r="C30" s="30" t="s">
        <v>59</v>
      </c>
      <c r="D30" s="111">
        <f>'ивняковское сп'!D16</f>
        <v>65090</v>
      </c>
      <c r="E30" s="44">
        <f>'ивняковское сп'!E16</f>
        <v>16.39</v>
      </c>
      <c r="F30" s="16">
        <f>'ивняковское сп'!F16</f>
        <v>0.931666</v>
      </c>
      <c r="G30" s="130">
        <f>'ивняковское сп'!G16</f>
        <v>15.27000574</v>
      </c>
      <c r="H30" s="16">
        <f>'ивняковское сп'!H16</f>
        <v>18.89</v>
      </c>
      <c r="I30" s="16">
        <f>'ивняковское сп'!I16</f>
        <v>0</v>
      </c>
      <c r="J30" s="130">
        <f>'ивняковское сп'!J16</f>
        <v>17.1</v>
      </c>
      <c r="K30" s="381"/>
    </row>
    <row r="31" spans="1:11" ht="12.75">
      <c r="A31" s="438"/>
      <c r="B31" s="430"/>
      <c r="C31" s="30" t="s">
        <v>60</v>
      </c>
      <c r="D31" s="111">
        <f>'Карабихское сп'!D25</f>
        <v>35600</v>
      </c>
      <c r="E31" s="44">
        <f>'Карабихское сп'!E25</f>
        <v>16.39</v>
      </c>
      <c r="F31" s="16">
        <f>'Карабихское сп'!F25</f>
        <v>0.9469</v>
      </c>
      <c r="G31" s="130">
        <f>'Карабихское сп'!G25</f>
        <v>15.519691</v>
      </c>
      <c r="H31" s="16">
        <f>'Карабихское сп'!H25</f>
        <v>18.89</v>
      </c>
      <c r="I31" s="16">
        <f>'Карабихское сп'!I25</f>
        <v>0</v>
      </c>
      <c r="J31" s="130">
        <f>'Карабихское сп'!J25</f>
        <v>17.38</v>
      </c>
      <c r="K31" s="381"/>
    </row>
    <row r="32" spans="1:11" ht="12.75">
      <c r="A32" s="438"/>
      <c r="B32" s="430"/>
      <c r="C32" s="232" t="s">
        <v>61</v>
      </c>
      <c r="D32" s="233" t="e">
        <f>#REF!</f>
        <v>#REF!</v>
      </c>
      <c r="E32" s="234" t="e">
        <f>#REF!</f>
        <v>#REF!</v>
      </c>
      <c r="F32" s="235" t="e">
        <f>#REF!</f>
        <v>#REF!</v>
      </c>
      <c r="G32" s="236" t="e">
        <f>#REF!</f>
        <v>#REF!</v>
      </c>
      <c r="H32" s="235" t="e">
        <f>#REF!</f>
        <v>#REF!</v>
      </c>
      <c r="I32" s="235" t="e">
        <f>#REF!</f>
        <v>#REF!</v>
      </c>
      <c r="J32" s="236" t="e">
        <f>#REF!</f>
        <v>#REF!</v>
      </c>
      <c r="K32" s="391"/>
    </row>
    <row r="33" spans="1:11" ht="12.75">
      <c r="A33" s="438"/>
      <c r="B33" s="430"/>
      <c r="C33" s="30" t="s">
        <v>62</v>
      </c>
      <c r="D33" s="111">
        <f>'Курбское сп'!D12</f>
        <v>103020</v>
      </c>
      <c r="E33" s="44">
        <f>'Курбское сп'!E12</f>
        <v>16.39</v>
      </c>
      <c r="F33" s="16">
        <f>'Курбское сп'!F12</f>
        <v>0.8792</v>
      </c>
      <c r="G33" s="130">
        <f>'Курбское сп'!G12</f>
        <v>14.410088</v>
      </c>
      <c r="H33" s="16">
        <f>'Курбское сп'!H12</f>
        <v>18.89</v>
      </c>
      <c r="I33" s="16">
        <f>'Курбское сп'!I12</f>
        <v>0</v>
      </c>
      <c r="J33" s="130">
        <f>'Курбское сп'!J12</f>
        <v>16.14</v>
      </c>
      <c r="K33" s="381"/>
    </row>
    <row r="34" spans="1:11" ht="12.75">
      <c r="A34" s="438"/>
      <c r="B34" s="430"/>
      <c r="C34" s="30" t="s">
        <v>71</v>
      </c>
      <c r="D34" s="111">
        <f>'Курбское сп'!D13</f>
        <v>55500</v>
      </c>
      <c r="E34" s="66">
        <f>'Курбское сп'!E13</f>
        <v>11.39</v>
      </c>
      <c r="F34" s="16">
        <f>'Курбское сп'!F13</f>
        <v>1</v>
      </c>
      <c r="G34" s="130">
        <f>'Курбское сп'!G13</f>
        <v>11.39</v>
      </c>
      <c r="H34" s="309">
        <f>'Курбское сп'!H13</f>
        <v>12.94</v>
      </c>
      <c r="I34" s="16">
        <f>'Курбское сп'!I13</f>
        <v>0</v>
      </c>
      <c r="J34" s="308">
        <f>'Курбское сп'!J13</f>
        <v>12.76</v>
      </c>
      <c r="K34" s="381"/>
    </row>
    <row r="35" spans="1:11" ht="12.75">
      <c r="A35" s="438"/>
      <c r="B35" s="430"/>
      <c r="C35" s="30" t="s">
        <v>64</v>
      </c>
      <c r="D35" s="111">
        <f>'Некрасовское сп'!D14</f>
        <v>202953.6</v>
      </c>
      <c r="E35" s="44">
        <f>'Некрасовское сп'!E14</f>
        <v>16.39</v>
      </c>
      <c r="F35" s="16">
        <f>'Некрасовское сп'!F14</f>
        <v>0.8792</v>
      </c>
      <c r="G35" s="130">
        <f>'Некрасовское сп'!G14</f>
        <v>14.410088</v>
      </c>
      <c r="H35" s="16">
        <f>'Некрасовское сп'!H14</f>
        <v>18.89</v>
      </c>
      <c r="I35" s="16">
        <f>'Некрасовское сп'!I14</f>
        <v>0</v>
      </c>
      <c r="J35" s="130">
        <f>'Некрасовское сп'!J14</f>
        <v>16.14</v>
      </c>
      <c r="K35" s="381"/>
    </row>
    <row r="36" spans="1:11" ht="13.5" thickBot="1">
      <c r="A36" s="438"/>
      <c r="B36" s="430"/>
      <c r="C36" s="30" t="s">
        <v>65</v>
      </c>
      <c r="D36" s="118">
        <f>'Туношенское СП'!D20</f>
        <v>362370</v>
      </c>
      <c r="E36" s="47">
        <f>'Туношенское СП'!E20</f>
        <v>16.39</v>
      </c>
      <c r="F36" s="48">
        <f>'Туношенское СП'!F20</f>
        <v>0.8792</v>
      </c>
      <c r="G36" s="133">
        <f>'Туношенское СП'!G20</f>
        <v>14.410088</v>
      </c>
      <c r="H36" s="48">
        <f>'Туношенское СП'!H20</f>
        <v>18.89</v>
      </c>
      <c r="I36" s="48">
        <f>'Туношенское СП'!I20</f>
        <v>0</v>
      </c>
      <c r="J36" s="133">
        <f>'Туношенское СП'!J20</f>
        <v>16.14</v>
      </c>
      <c r="K36" s="382"/>
    </row>
    <row r="37" spans="1:11" ht="13.5" thickBot="1">
      <c r="A37" s="77"/>
      <c r="B37" s="431"/>
      <c r="C37" s="78"/>
      <c r="D37" s="119" t="e">
        <f>SUM(D29:D36)</f>
        <v>#REF!</v>
      </c>
      <c r="E37" s="80"/>
      <c r="F37" s="80"/>
      <c r="G37" s="134"/>
      <c r="H37" s="80"/>
      <c r="I37" s="80"/>
      <c r="J37" s="134"/>
      <c r="K37" s="395"/>
    </row>
    <row r="38" spans="1:11" ht="12.75">
      <c r="A38" s="438" t="s">
        <v>3</v>
      </c>
      <c r="B38" s="432" t="s">
        <v>6</v>
      </c>
      <c r="C38" s="30" t="s">
        <v>58</v>
      </c>
      <c r="D38" s="120">
        <f>'Заволжское сп'!D14</f>
        <v>104315</v>
      </c>
      <c r="E38" s="41">
        <f>'Заволжское сп'!E14</f>
        <v>23.29</v>
      </c>
      <c r="F38" s="150">
        <f>'Заволжское сп'!F14</f>
        <v>0.747102</v>
      </c>
      <c r="G38" s="43">
        <f>'Заволжское сп'!G14</f>
        <v>17.400005580000002</v>
      </c>
      <c r="H38" s="42">
        <f>'Заволжское сп'!H14</f>
        <v>28.65</v>
      </c>
      <c r="I38" s="42">
        <f>'Заволжское сп'!I14</f>
        <v>0</v>
      </c>
      <c r="J38" s="43">
        <f>'Заволжское сп'!J14</f>
        <v>19.49</v>
      </c>
      <c r="K38" s="390" t="str">
        <f>'ивняковское сп'!K15</f>
        <v>Пиказ № 160-вс/во от 30.11.2012 </v>
      </c>
    </row>
    <row r="39" spans="1:11" ht="12.75">
      <c r="A39" s="438"/>
      <c r="B39" s="433"/>
      <c r="C39" s="30" t="s">
        <v>59</v>
      </c>
      <c r="D39" s="121">
        <f>'ивняковское сп'!D15</f>
        <v>217220</v>
      </c>
      <c r="E39" s="44">
        <f>'ивняковское сп'!E15</f>
        <v>23.29</v>
      </c>
      <c r="F39" s="152">
        <f>'ивняковское сп'!F15</f>
        <v>0.753542</v>
      </c>
      <c r="G39" s="130">
        <f>'ивняковское сп'!G15</f>
        <v>17.54999318</v>
      </c>
      <c r="H39" s="16">
        <f>'ивняковское сп'!H15</f>
        <v>28.65</v>
      </c>
      <c r="I39" s="16">
        <f>'ивняковское сп'!I15</f>
        <v>0</v>
      </c>
      <c r="J39" s="130">
        <f>'ивняковское сп'!J15</f>
        <v>19.66</v>
      </c>
      <c r="K39" s="381"/>
    </row>
    <row r="40" spans="1:11" ht="12.75">
      <c r="A40" s="438"/>
      <c r="B40" s="433"/>
      <c r="C40" s="30" t="s">
        <v>60</v>
      </c>
      <c r="D40" s="121">
        <f>'Карабихское сп'!D23</f>
        <v>330870</v>
      </c>
      <c r="E40" s="44">
        <f>'Карабихское сп'!E23</f>
        <v>23.29</v>
      </c>
      <c r="F40" s="152">
        <f>'Карабихское сп'!F23</f>
        <v>0.753542</v>
      </c>
      <c r="G40" s="130">
        <f>'Карабихское сп'!G23</f>
        <v>17.54999318</v>
      </c>
      <c r="H40" s="16">
        <f>'Карабихское сп'!H23</f>
        <v>28.65</v>
      </c>
      <c r="I40" s="16">
        <f>'Карабихское сп'!I23</f>
        <v>0</v>
      </c>
      <c r="J40" s="130">
        <f>'Карабихское сп'!J23</f>
        <v>19.66</v>
      </c>
      <c r="K40" s="381"/>
    </row>
    <row r="41" spans="1:11" ht="12.75">
      <c r="A41" s="438"/>
      <c r="B41" s="433"/>
      <c r="C41" s="232" t="s">
        <v>61</v>
      </c>
      <c r="D41" s="237" t="e">
        <f>#REF!</f>
        <v>#REF!</v>
      </c>
      <c r="E41" s="234" t="e">
        <f>#REF!</f>
        <v>#REF!</v>
      </c>
      <c r="F41" s="238" t="e">
        <f>#REF!</f>
        <v>#REF!</v>
      </c>
      <c r="G41" s="236" t="e">
        <f>#REF!</f>
        <v>#REF!</v>
      </c>
      <c r="H41" s="235" t="e">
        <f>#REF!</f>
        <v>#REF!</v>
      </c>
      <c r="I41" s="235" t="e">
        <f>#REF!</f>
        <v>#REF!</v>
      </c>
      <c r="J41" s="236" t="e">
        <f>#REF!</f>
        <v>#REF!</v>
      </c>
      <c r="K41" s="391"/>
    </row>
    <row r="42" spans="1:11" ht="13.5" thickBot="1">
      <c r="A42" s="438"/>
      <c r="B42" s="433"/>
      <c r="C42" s="30" t="s">
        <v>63</v>
      </c>
      <c r="D42" s="121" t="e">
        <f>#REF!</f>
        <v>#REF!</v>
      </c>
      <c r="E42" s="44" t="e">
        <f>#REF!</f>
        <v>#REF!</v>
      </c>
      <c r="F42" s="152" t="e">
        <f>#REF!</f>
        <v>#REF!</v>
      </c>
      <c r="G42" s="130" t="e">
        <f>#REF!</f>
        <v>#REF!</v>
      </c>
      <c r="H42" s="16" t="e">
        <f>#REF!</f>
        <v>#REF!</v>
      </c>
      <c r="I42" s="16" t="e">
        <f>#REF!</f>
        <v>#REF!</v>
      </c>
      <c r="J42" s="130" t="e">
        <f>#REF!</f>
        <v>#REF!</v>
      </c>
      <c r="K42" s="381"/>
    </row>
    <row r="43" spans="1:11" ht="7.5" customHeight="1" thickBot="1">
      <c r="A43" s="49"/>
      <c r="B43" s="433"/>
      <c r="C43" s="57"/>
      <c r="D43" s="122" t="e">
        <f>SUM(D38:D42)</f>
        <v>#REF!</v>
      </c>
      <c r="E43" s="38"/>
      <c r="F43" s="39"/>
      <c r="G43" s="40"/>
      <c r="H43" s="39"/>
      <c r="I43" s="39"/>
      <c r="J43" s="40"/>
      <c r="K43" s="393"/>
    </row>
    <row r="44" spans="1:11" ht="12.75">
      <c r="A44" s="438" t="s">
        <v>13</v>
      </c>
      <c r="B44" s="433"/>
      <c r="C44" s="29" t="s">
        <v>58</v>
      </c>
      <c r="D44" s="123">
        <f>'Заволжское сп'!D18</f>
        <v>144850</v>
      </c>
      <c r="E44" s="46">
        <f>'Заволжское сп'!E18</f>
        <v>23.32</v>
      </c>
      <c r="F44" s="34">
        <f>'Заволжское сп'!F18</f>
        <v>0.665523</v>
      </c>
      <c r="G44" s="132">
        <f>'Заволжское сп'!G18</f>
        <v>15.51999636</v>
      </c>
      <c r="H44" s="34">
        <f>'Заволжское сп'!H18</f>
        <v>27.84</v>
      </c>
      <c r="I44" s="34">
        <f>'Заволжское сп'!I18</f>
        <v>0</v>
      </c>
      <c r="J44" s="132">
        <f>'Заволжское сп'!J18</f>
        <v>17.38</v>
      </c>
      <c r="K44" s="394" t="str">
        <f>'ивняковское сп'!K17</f>
        <v>Пиказ № 160-вс/во от 30.11.2012 </v>
      </c>
    </row>
    <row r="45" spans="1:11" ht="12.75">
      <c r="A45" s="438"/>
      <c r="B45" s="433"/>
      <c r="C45" s="30" t="s">
        <v>59</v>
      </c>
      <c r="D45" s="121">
        <f>'ивняковское сп'!D17</f>
        <v>275140</v>
      </c>
      <c r="E45" s="44">
        <f>'ивняковское сп'!E17</f>
        <v>23.32</v>
      </c>
      <c r="F45" s="16">
        <f>'ивняковское сп'!F17</f>
        <v>0.654803</v>
      </c>
      <c r="G45" s="130">
        <f>'ивняковское сп'!G17</f>
        <v>15.27000596</v>
      </c>
      <c r="H45" s="16">
        <f>'ивняковское сп'!H17</f>
        <v>27.84</v>
      </c>
      <c r="I45" s="16">
        <f>'ивняковское сп'!I17</f>
        <v>0</v>
      </c>
      <c r="J45" s="130">
        <f>'ивняковское сп'!J17</f>
        <v>17.1</v>
      </c>
      <c r="K45" s="381"/>
    </row>
    <row r="46" spans="1:11" ht="12.75">
      <c r="A46" s="438"/>
      <c r="B46" s="433"/>
      <c r="C46" s="30" t="s">
        <v>60</v>
      </c>
      <c r="D46" s="121">
        <f>'Карабихское сп'!D26</f>
        <v>107950</v>
      </c>
      <c r="E46" s="44">
        <f>'Карабихское сп'!E26</f>
        <v>23.32</v>
      </c>
      <c r="F46" s="16">
        <f>'Карабихское сп'!F26</f>
        <v>0.6655</v>
      </c>
      <c r="G46" s="130">
        <f>'Карабихское сп'!G26</f>
        <v>15.51946</v>
      </c>
      <c r="H46" s="16">
        <f>'Карабихское сп'!H26</f>
        <v>27.84</v>
      </c>
      <c r="I46" s="16">
        <f>'Карабихское сп'!I26</f>
        <v>0</v>
      </c>
      <c r="J46" s="130">
        <f>'Карабихское сп'!J26</f>
        <v>17.38</v>
      </c>
      <c r="K46" s="381"/>
    </row>
    <row r="47" spans="1:11" ht="12.75">
      <c r="A47" s="438"/>
      <c r="B47" s="433"/>
      <c r="C47" s="232" t="s">
        <v>61</v>
      </c>
      <c r="D47" s="237" t="e">
        <f>#REF!</f>
        <v>#REF!</v>
      </c>
      <c r="E47" s="234" t="e">
        <f>#REF!</f>
        <v>#REF!</v>
      </c>
      <c r="F47" s="235" t="e">
        <f>#REF!</f>
        <v>#REF!</v>
      </c>
      <c r="G47" s="236" t="e">
        <f>#REF!</f>
        <v>#REF!</v>
      </c>
      <c r="H47" s="235" t="e">
        <f>#REF!</f>
        <v>#REF!</v>
      </c>
      <c r="I47" s="235" t="e">
        <f>#REF!</f>
        <v>#REF!</v>
      </c>
      <c r="J47" s="236" t="e">
        <f>#REF!</f>
        <v>#REF!</v>
      </c>
      <c r="K47" s="391"/>
    </row>
    <row r="48" spans="1:11" ht="13.5" thickBot="1">
      <c r="A48" s="438"/>
      <c r="B48" s="433"/>
      <c r="C48" s="30" t="s">
        <v>63</v>
      </c>
      <c r="D48" s="121" t="e">
        <f>#REF!</f>
        <v>#REF!</v>
      </c>
      <c r="E48" s="44" t="e">
        <f>#REF!</f>
        <v>#REF!</v>
      </c>
      <c r="F48" s="16" t="e">
        <f>#REF!</f>
        <v>#REF!</v>
      </c>
      <c r="G48" s="130" t="e">
        <f>#REF!</f>
        <v>#REF!</v>
      </c>
      <c r="H48" s="16" t="e">
        <f>#REF!</f>
        <v>#REF!</v>
      </c>
      <c r="I48" s="16" t="e">
        <f>#REF!</f>
        <v>#REF!</v>
      </c>
      <c r="J48" s="130" t="e">
        <f>#REF!</f>
        <v>#REF!</v>
      </c>
      <c r="K48" s="381"/>
    </row>
    <row r="49" spans="1:11" ht="6.75" customHeight="1" thickBot="1">
      <c r="A49" s="77"/>
      <c r="B49" s="446"/>
      <c r="C49" s="84"/>
      <c r="D49" s="122" t="e">
        <f>SUM(D44:D48)</f>
        <v>#REF!</v>
      </c>
      <c r="E49" s="79"/>
      <c r="F49" s="80"/>
      <c r="G49" s="134"/>
      <c r="H49" s="80"/>
      <c r="I49" s="80"/>
      <c r="J49" s="134"/>
      <c r="K49" s="395"/>
    </row>
    <row r="50" spans="1:11" ht="12.75">
      <c r="A50" s="444" t="s">
        <v>9</v>
      </c>
      <c r="B50" s="432" t="s">
        <v>72</v>
      </c>
      <c r="C50" s="29" t="s">
        <v>59</v>
      </c>
      <c r="D50" s="95">
        <f>'ивняковское сп'!D9</f>
        <v>13000</v>
      </c>
      <c r="E50" s="41">
        <f>'ивняковское сп'!E9</f>
        <v>1368.34</v>
      </c>
      <c r="F50" s="42">
        <f>'ивняковское сп'!F9</f>
        <v>0.811991</v>
      </c>
      <c r="G50" s="43">
        <f>'ивняковское сп'!G9</f>
        <v>1111.07976494</v>
      </c>
      <c r="H50" s="42">
        <f>'ивняковское сп'!H9</f>
        <v>1602.62</v>
      </c>
      <c r="I50" s="42">
        <f>'ивняковское сп'!I9</f>
        <v>0</v>
      </c>
      <c r="J50" s="43">
        <f>'ивняковское сп'!J9</f>
        <v>1244.41</v>
      </c>
      <c r="K50" s="390" t="str">
        <f>'ивняковское сп'!K9</f>
        <v>Приказ №183-тэ от 17.12.2012</v>
      </c>
    </row>
    <row r="51" spans="1:11" ht="16.5" customHeight="1" thickBot="1">
      <c r="A51" s="438"/>
      <c r="B51" s="433"/>
      <c r="C51" s="30" t="s">
        <v>60</v>
      </c>
      <c r="D51" s="99">
        <f>'Карабихское сп'!D11</f>
        <v>25000</v>
      </c>
      <c r="E51" s="45">
        <f>'Карабихское сп'!E11</f>
        <v>1368.34</v>
      </c>
      <c r="F51" s="37">
        <f>'Карабихское сп'!F11</f>
        <v>0.811991</v>
      </c>
      <c r="G51" s="131">
        <f>'Карабихское сп'!G11</f>
        <v>1111.07976494</v>
      </c>
      <c r="H51" s="37">
        <f>'Карабихское сп'!H11</f>
        <v>1602.62</v>
      </c>
      <c r="I51" s="37">
        <f>'Карабихское сп'!I11</f>
        <v>0</v>
      </c>
      <c r="J51" s="131">
        <f>'Карабихское сп'!J11</f>
        <v>1244.41</v>
      </c>
      <c r="K51" s="392"/>
    </row>
    <row r="52" spans="1:11" ht="7.5" customHeight="1" thickBot="1">
      <c r="A52" s="49"/>
      <c r="B52" s="433"/>
      <c r="C52" s="50"/>
      <c r="D52" s="97">
        <f>SUM(D50:D51)</f>
        <v>38000</v>
      </c>
      <c r="E52" s="38"/>
      <c r="F52" s="39"/>
      <c r="G52" s="40"/>
      <c r="H52" s="39"/>
      <c r="I52" s="39"/>
      <c r="J52" s="40"/>
      <c r="K52" s="393"/>
    </row>
    <row r="53" spans="1:11" ht="12.75">
      <c r="A53" s="445" t="s">
        <v>12</v>
      </c>
      <c r="B53" s="433"/>
      <c r="C53" s="30" t="s">
        <v>59</v>
      </c>
      <c r="D53" s="96">
        <f>'ивняковское сп'!D11</f>
        <v>78000</v>
      </c>
      <c r="E53" s="44">
        <f>'ивняковское сп'!E11</f>
        <v>101.52</v>
      </c>
      <c r="F53" s="16">
        <f>'ивняковское сп'!F11</f>
        <v>0.656619</v>
      </c>
      <c r="G53" s="130">
        <f>'ивняковское сп'!G11</f>
        <v>66.65996087999999</v>
      </c>
      <c r="H53" s="16">
        <f>'ивняковское сп'!H11</f>
        <v>119.32</v>
      </c>
      <c r="I53" s="16">
        <f>'ивняковское сп'!I11</f>
        <v>0</v>
      </c>
      <c r="J53" s="130">
        <f>'ивняковское сп'!J11</f>
        <v>74.66</v>
      </c>
      <c r="K53" s="381" t="str">
        <f>'ивняковское сп'!K11</f>
        <v>Приказ № 189-г/вс от  24.12.2012 </v>
      </c>
    </row>
    <row r="54" spans="1:11" ht="18.75" customHeight="1" thickBot="1">
      <c r="A54" s="445"/>
      <c r="B54" s="433"/>
      <c r="C54" s="30" t="s">
        <v>60</v>
      </c>
      <c r="D54" s="99">
        <f>'Карабихское сп'!D17</f>
        <v>155000</v>
      </c>
      <c r="E54" s="45">
        <f>'Карабихское сп'!E17</f>
        <v>101.52</v>
      </c>
      <c r="F54" s="37">
        <f>'Карабихское сп'!F17</f>
        <v>0.656619</v>
      </c>
      <c r="G54" s="131">
        <f>'Карабихское сп'!G17</f>
        <v>66.65996087999999</v>
      </c>
      <c r="H54" s="37">
        <f>'Карабихское сп'!H17</f>
        <v>119.32</v>
      </c>
      <c r="I54" s="37">
        <f>'Карабихское сп'!I17</f>
        <v>0</v>
      </c>
      <c r="J54" s="131">
        <f>'Карабихское сп'!J17</f>
        <v>74.66</v>
      </c>
      <c r="K54" s="392"/>
    </row>
    <row r="55" spans="1:11" ht="9" customHeight="1" thickBot="1">
      <c r="A55" s="77"/>
      <c r="B55" s="446"/>
      <c r="C55" s="78"/>
      <c r="D55" s="228">
        <f>SUM(D53:D54)</f>
        <v>233000</v>
      </c>
      <c r="E55" s="79"/>
      <c r="F55" s="80"/>
      <c r="G55" s="134"/>
      <c r="H55" s="80"/>
      <c r="I55" s="80"/>
      <c r="J55" s="134"/>
      <c r="K55" s="395"/>
    </row>
    <row r="56" spans="1:11" ht="12.75">
      <c r="A56" s="23" t="s">
        <v>9</v>
      </c>
      <c r="B56" s="432" t="s">
        <v>79</v>
      </c>
      <c r="C56" s="29" t="s">
        <v>58</v>
      </c>
      <c r="D56" s="95">
        <f>'Заволжское сп'!D9</f>
        <v>1680</v>
      </c>
      <c r="E56" s="41">
        <f>'Заволжское сп'!E9</f>
        <v>997.06</v>
      </c>
      <c r="F56" s="42">
        <f>'Заволжское сп'!F9</f>
        <v>1</v>
      </c>
      <c r="G56" s="42">
        <f>'Заволжское сп'!G9</f>
        <v>997.06</v>
      </c>
      <c r="H56" s="42">
        <f>'Заволжское сп'!H9</f>
        <v>1131.5</v>
      </c>
      <c r="I56" s="42">
        <f>'Заволжское сп'!I9</f>
        <v>0</v>
      </c>
      <c r="J56" s="42">
        <f>'Заволжское сп'!J9</f>
        <v>1122.56</v>
      </c>
      <c r="K56" s="390" t="str">
        <f>'Заволжское сп'!K9</f>
        <v>Приказ №197-тэ от 26 12 2012</v>
      </c>
    </row>
    <row r="57" spans="1:11" ht="13.5" thickBot="1">
      <c r="A57" s="24"/>
      <c r="B57" s="433"/>
      <c r="C57" s="30"/>
      <c r="D57" s="96"/>
      <c r="E57" s="47"/>
      <c r="F57" s="48"/>
      <c r="G57" s="133"/>
      <c r="H57" s="48"/>
      <c r="I57" s="48"/>
      <c r="J57" s="133"/>
      <c r="K57" s="382"/>
    </row>
    <row r="58" spans="1:11" ht="25.5" customHeight="1" thickBot="1">
      <c r="A58" s="32" t="s">
        <v>12</v>
      </c>
      <c r="B58" s="433"/>
      <c r="C58" s="29" t="s">
        <v>58</v>
      </c>
      <c r="D58" s="99">
        <f>'Заволжское сп'!D12</f>
        <v>2080</v>
      </c>
      <c r="E58" s="76">
        <f>'Заволжское сп'!E12</f>
        <v>77.02</v>
      </c>
      <c r="F58" s="62">
        <f>'Заволжское сп'!F12</f>
        <v>0.865489</v>
      </c>
      <c r="G58" s="139">
        <f>'Заволжское сп'!G12</f>
        <v>66.65996277999999</v>
      </c>
      <c r="H58" s="62">
        <f>'Заволжское сп'!H12</f>
        <v>96.31</v>
      </c>
      <c r="I58" s="62">
        <f>'Заволжское сп'!I12</f>
        <v>0</v>
      </c>
      <c r="J58" s="139">
        <f>'Заволжское сп'!J12</f>
        <v>0</v>
      </c>
      <c r="K58" s="397" t="str">
        <f>'Заволжское сп'!K12</f>
        <v>Приказ № 199-г/вс от 24.12.2012 </v>
      </c>
    </row>
    <row r="59" spans="1:11" ht="7.5" customHeight="1" thickBot="1">
      <c r="A59" s="77"/>
      <c r="B59" s="433"/>
      <c r="C59" s="78"/>
      <c r="D59" s="100"/>
      <c r="E59" s="79"/>
      <c r="F59" s="80"/>
      <c r="G59" s="134"/>
      <c r="H59" s="80"/>
      <c r="I59" s="80"/>
      <c r="J59" s="134"/>
      <c r="K59" s="395"/>
    </row>
    <row r="60" spans="1:11" ht="12.75">
      <c r="A60" s="52" t="s">
        <v>9</v>
      </c>
      <c r="B60" s="434" t="s">
        <v>80</v>
      </c>
      <c r="C60" s="30" t="s">
        <v>58</v>
      </c>
      <c r="D60" s="89">
        <f>'Заволжское сп'!D10</f>
        <v>120</v>
      </c>
      <c r="E60" s="41">
        <f>'Заволжское сп'!E10</f>
        <v>1184.63</v>
      </c>
      <c r="F60" s="42">
        <f>'Заволжское сп'!F10</f>
        <v>1</v>
      </c>
      <c r="G60" s="43">
        <f>'Заволжское сп'!G10</f>
        <v>1002.29</v>
      </c>
      <c r="H60" s="42">
        <f>'Заволжское сп'!H10</f>
        <v>1488.64</v>
      </c>
      <c r="I60" s="42">
        <f>'Заволжское сп'!I10</f>
        <v>0</v>
      </c>
      <c r="J60" s="43">
        <f>'Заволжское сп'!J10</f>
        <v>1122.56</v>
      </c>
      <c r="K60" s="390" t="str">
        <f>'Заволжское сп'!K10</f>
        <v>Приказ №197-тэ от 26 12 2012</v>
      </c>
    </row>
    <row r="61" spans="1:11" ht="13.5" thickBot="1">
      <c r="A61" s="55"/>
      <c r="B61" s="435"/>
      <c r="C61" s="30"/>
      <c r="D61" s="94"/>
      <c r="E61" s="47"/>
      <c r="F61" s="48"/>
      <c r="G61" s="133"/>
      <c r="H61" s="48"/>
      <c r="I61" s="48"/>
      <c r="J61" s="133"/>
      <c r="K61" s="382"/>
    </row>
    <row r="62" spans="1:11" ht="15.75" customHeight="1" thickBot="1">
      <c r="A62" s="185"/>
      <c r="B62" s="436"/>
      <c r="C62" s="81"/>
      <c r="D62" s="101"/>
      <c r="E62" s="82"/>
      <c r="F62" s="83"/>
      <c r="G62" s="135"/>
      <c r="H62" s="83"/>
      <c r="I62" s="83"/>
      <c r="J62" s="135"/>
      <c r="K62" s="396"/>
    </row>
    <row r="63" spans="1:11" ht="12.75" customHeight="1">
      <c r="A63" s="442" t="s">
        <v>9</v>
      </c>
      <c r="B63" s="432" t="s">
        <v>74</v>
      </c>
      <c r="C63" s="29"/>
      <c r="D63" s="89"/>
      <c r="E63" s="41"/>
      <c r="F63" s="42"/>
      <c r="G63" s="43"/>
      <c r="H63" s="42"/>
      <c r="I63" s="42"/>
      <c r="J63" s="43"/>
      <c r="K63" s="390"/>
    </row>
    <row r="64" spans="1:11" ht="13.5" thickBot="1">
      <c r="A64" s="443"/>
      <c r="B64" s="433"/>
      <c r="C64" s="31" t="s">
        <v>59</v>
      </c>
      <c r="D64" s="94">
        <f>'ивняковское сп'!D6</f>
        <v>835</v>
      </c>
      <c r="E64" s="47">
        <f>'ивняковское сп'!E6</f>
        <v>3267.49</v>
      </c>
      <c r="F64" s="48">
        <f>'ивняковское сп'!F6</f>
        <v>0.340041</v>
      </c>
      <c r="G64" s="133">
        <f>'ивняковское сп'!G6</f>
        <v>1111.08056709</v>
      </c>
      <c r="H64" s="48">
        <f>'ивняковское сп'!H6</f>
        <v>4349.75</v>
      </c>
      <c r="I64" s="48">
        <f>'ивняковское сп'!I6</f>
        <v>0</v>
      </c>
      <c r="J64" s="133">
        <f>'ивняковское сп'!J6</f>
        <v>1244.41</v>
      </c>
      <c r="K64" s="382" t="str">
        <f>'ивняковское сп'!K6</f>
        <v>Приказ №147-тэ от 27.11.2012</v>
      </c>
    </row>
    <row r="65" spans="1:11" ht="12.75" customHeight="1">
      <c r="A65" s="442" t="s">
        <v>3</v>
      </c>
      <c r="B65" s="433"/>
      <c r="C65" s="29"/>
      <c r="D65" s="89"/>
      <c r="E65" s="41"/>
      <c r="F65" s="42"/>
      <c r="G65" s="43"/>
      <c r="H65" s="42"/>
      <c r="I65" s="42"/>
      <c r="J65" s="43"/>
      <c r="K65" s="390"/>
    </row>
    <row r="66" spans="1:11" ht="13.5" thickBot="1">
      <c r="A66" s="439"/>
      <c r="B66" s="433"/>
      <c r="C66" s="30" t="s">
        <v>59</v>
      </c>
      <c r="D66" s="112">
        <f>'ивняковское сп'!D12</f>
        <v>2820</v>
      </c>
      <c r="E66" s="45">
        <f>'ивняковское сп'!E12</f>
        <v>27.08</v>
      </c>
      <c r="F66" s="37">
        <f>'ивняковское сп'!F12</f>
        <v>0.64808</v>
      </c>
      <c r="G66" s="131">
        <f>'ивняковское сп'!G12</f>
        <v>17.550006399999997</v>
      </c>
      <c r="H66" s="37">
        <f>'ивняковское сп'!H12</f>
        <v>35</v>
      </c>
      <c r="I66" s="37">
        <f>'ивняковское сп'!I12</f>
        <v>0</v>
      </c>
      <c r="J66" s="131">
        <f>'ивняковское сп'!J12</f>
        <v>19.66</v>
      </c>
      <c r="K66" s="392" t="str">
        <f>'ивняковское сп'!K12</f>
        <v>Приказ №137-вс/во от 20.11.2012</v>
      </c>
    </row>
    <row r="67" spans="1:11" ht="13.5" thickBot="1">
      <c r="A67" s="77"/>
      <c r="B67" s="446"/>
      <c r="C67" s="78"/>
      <c r="D67" s="102"/>
      <c r="E67" s="79"/>
      <c r="F67" s="80"/>
      <c r="G67" s="134"/>
      <c r="H67" s="80"/>
      <c r="I67" s="80"/>
      <c r="J67" s="134"/>
      <c r="K67" s="395"/>
    </row>
    <row r="68" spans="1:11" ht="18" customHeight="1" thickBot="1">
      <c r="A68" s="53" t="s">
        <v>9</v>
      </c>
      <c r="B68" s="432" t="s">
        <v>73</v>
      </c>
      <c r="C68" s="30" t="s">
        <v>65</v>
      </c>
      <c r="D68" s="99">
        <f>'Туношенское СП'!D7</f>
        <v>610</v>
      </c>
      <c r="E68" s="54">
        <f>'Туношенское СП'!E7</f>
        <v>3367.57</v>
      </c>
      <c r="F68" s="64">
        <f>'Туношенское СП'!F7</f>
        <v>0.329935</v>
      </c>
      <c r="G68" s="136">
        <f>'Туношенское СП'!G7</f>
        <v>1111.07920795</v>
      </c>
      <c r="H68" s="64">
        <f>'Туношенское СП'!H7</f>
        <v>1411.01</v>
      </c>
      <c r="I68" s="64">
        <f>'Туношенское СП'!I7</f>
        <v>0</v>
      </c>
      <c r="J68" s="136">
        <f>'Туношенское СП'!J7</f>
        <v>1244.41</v>
      </c>
      <c r="K68" s="393" t="str">
        <f>'Туношенское СП'!K7</f>
        <v>Приказ №147-тэ от 27.11.2012</v>
      </c>
    </row>
    <row r="69" spans="1:11" ht="7.5" customHeight="1" thickBot="1">
      <c r="A69" s="50"/>
      <c r="B69" s="433"/>
      <c r="C69" s="51"/>
      <c r="D69" s="103"/>
      <c r="E69" s="38"/>
      <c r="F69" s="39"/>
      <c r="G69" s="40"/>
      <c r="H69" s="39"/>
      <c r="I69" s="39"/>
      <c r="J69" s="40"/>
      <c r="K69" s="393"/>
    </row>
    <row r="70" spans="1:11" ht="24" customHeight="1" thickBot="1">
      <c r="A70" s="58" t="s">
        <v>12</v>
      </c>
      <c r="B70" s="433"/>
      <c r="C70" s="50" t="s">
        <v>65</v>
      </c>
      <c r="D70" s="103">
        <f>'Туношенское СП'!D11</f>
        <v>4660</v>
      </c>
      <c r="E70" s="50">
        <f>'Туношенское СП'!E11</f>
        <v>205.96</v>
      </c>
      <c r="F70" s="64">
        <f>'Туношенское СП'!F11</f>
        <v>0.323655</v>
      </c>
      <c r="G70" s="136">
        <f>'Туношенское СП'!G11</f>
        <v>66.6599838</v>
      </c>
      <c r="H70" s="64">
        <f>'Туношенское СП'!H11</f>
        <v>260.85</v>
      </c>
      <c r="I70" s="64">
        <f>'Туношенское СП'!I11</f>
        <v>0</v>
      </c>
      <c r="J70" s="136">
        <f>'Туношенское СП'!J11</f>
        <v>74.66</v>
      </c>
      <c r="K70" s="393" t="str">
        <f>'Туношенское СП'!K11</f>
        <v>Приказ № 167-г/вс от 30.11.2012 </v>
      </c>
    </row>
    <row r="71" spans="1:11" ht="6.75" customHeight="1" thickBot="1">
      <c r="A71" s="115"/>
      <c r="B71" s="433"/>
      <c r="C71" s="50"/>
      <c r="D71" s="114"/>
      <c r="E71" s="55"/>
      <c r="F71" s="75"/>
      <c r="G71" s="137"/>
      <c r="H71" s="75"/>
      <c r="I71" s="75"/>
      <c r="J71" s="137"/>
      <c r="K71" s="397"/>
    </row>
    <row r="72" spans="1:11" ht="24" customHeight="1" thickBot="1">
      <c r="A72" s="49" t="s">
        <v>3</v>
      </c>
      <c r="B72" s="433"/>
      <c r="C72" s="50" t="s">
        <v>65</v>
      </c>
      <c r="D72" s="103">
        <f>'Туношенское СП'!D14</f>
        <v>8490</v>
      </c>
      <c r="E72" s="103">
        <f>'Туношенское СП'!E14</f>
        <v>27.14</v>
      </c>
      <c r="F72" s="146">
        <f>'Туношенское СП'!F14</f>
        <v>0.6522</v>
      </c>
      <c r="G72" s="136">
        <f>'Туношенское СП'!G14</f>
        <v>17.700708</v>
      </c>
      <c r="H72" s="116">
        <f>'Туношенское СП'!H14</f>
        <v>33.76</v>
      </c>
      <c r="I72" s="146">
        <f>'Туношенское СП'!I14</f>
        <v>0</v>
      </c>
      <c r="J72" s="136">
        <f>'Туношенское СП'!J14</f>
        <v>19.82</v>
      </c>
      <c r="K72" s="398" t="str">
        <f>'Туношенское СП'!K14</f>
        <v>Приказ №137-вс/во от 20.11.2012</v>
      </c>
    </row>
    <row r="73" spans="1:11" ht="8.25" customHeight="1" thickBot="1">
      <c r="A73" s="49"/>
      <c r="B73" s="433"/>
      <c r="C73" s="50"/>
      <c r="D73" s="97"/>
      <c r="E73" s="50"/>
      <c r="F73" s="146"/>
      <c r="G73" s="136"/>
      <c r="H73" s="64"/>
      <c r="I73" s="146"/>
      <c r="J73" s="136"/>
      <c r="K73" s="393"/>
    </row>
    <row r="74" spans="1:11" ht="13.5" thickBot="1">
      <c r="A74" s="24" t="s">
        <v>13</v>
      </c>
      <c r="B74" s="433"/>
      <c r="C74" s="50" t="s">
        <v>65</v>
      </c>
      <c r="D74" s="104">
        <f>'Туношенское СП'!D18</f>
        <v>12880</v>
      </c>
      <c r="E74" s="104">
        <f>'Туношенское СП'!E18</f>
        <v>23.67</v>
      </c>
      <c r="F74" s="147">
        <f>'Туношенское СП'!F18</f>
        <v>0.943</v>
      </c>
      <c r="G74" s="138">
        <f>'Туношенское СП'!G18</f>
        <v>22.32081</v>
      </c>
      <c r="H74" s="117">
        <f>'Туношенское СП'!H18</f>
        <v>27.74</v>
      </c>
      <c r="I74" s="147">
        <f>'Туношенское СП'!I18</f>
        <v>0</v>
      </c>
      <c r="J74" s="138">
        <f>'Туношенское СП'!J18</f>
        <v>25</v>
      </c>
      <c r="K74" s="399" t="str">
        <f>'Туношенское СП'!K18</f>
        <v>Приказ №137-вс/во от 20.11.2011</v>
      </c>
    </row>
    <row r="75" spans="1:11" ht="6.75" customHeight="1" thickBot="1">
      <c r="A75" s="78"/>
      <c r="B75" s="446"/>
      <c r="C75" s="84"/>
      <c r="D75" s="100"/>
      <c r="E75" s="79"/>
      <c r="F75" s="80"/>
      <c r="G75" s="134"/>
      <c r="H75" s="80"/>
      <c r="I75" s="80"/>
      <c r="J75" s="134"/>
      <c r="K75" s="395"/>
    </row>
    <row r="76" spans="1:11" ht="12.75">
      <c r="A76" s="439" t="s">
        <v>9</v>
      </c>
      <c r="B76" s="432" t="s">
        <v>50</v>
      </c>
      <c r="C76" s="30" t="s">
        <v>59</v>
      </c>
      <c r="D76" s="96">
        <f>'ивняковское сп'!D8</f>
        <v>63</v>
      </c>
      <c r="E76" s="59">
        <f>'ивняковское сп'!E8</f>
        <v>2475.39</v>
      </c>
      <c r="F76" s="145">
        <f>'ивняковское сп'!F8</f>
        <v>0.44885</v>
      </c>
      <c r="G76" s="130">
        <f>'ивняковское сп'!G8</f>
        <v>1111.0788015</v>
      </c>
      <c r="H76" s="56">
        <f>'ивняковское сп'!H8</f>
        <v>2598.08</v>
      </c>
      <c r="I76" s="145">
        <f>'ивняковское сп'!I8</f>
        <v>0</v>
      </c>
      <c r="J76" s="130">
        <f>'ивняковское сп'!J8</f>
        <v>1244.41</v>
      </c>
      <c r="K76" s="400" t="str">
        <f>'ивняковское сп'!K8</f>
        <v>Приказ №121-тэ от 30.10.2012</v>
      </c>
    </row>
    <row r="77" spans="1:11" ht="12.75">
      <c r="A77" s="439"/>
      <c r="B77" s="433"/>
      <c r="C77" s="30" t="s">
        <v>60</v>
      </c>
      <c r="D77" s="96">
        <f>'Карабихское сп'!D10</f>
        <v>3800</v>
      </c>
      <c r="E77" s="44">
        <f>'Карабихское сп'!E10</f>
        <v>2475.39</v>
      </c>
      <c r="F77" s="16">
        <f>'Карабихское сп'!F10</f>
        <v>0.44885</v>
      </c>
      <c r="G77" s="130">
        <f>'Карабихское сп'!G10</f>
        <v>1111.0788015</v>
      </c>
      <c r="H77" s="16">
        <f>'Карабихское сп'!H10</f>
        <v>2598.08</v>
      </c>
      <c r="I77" s="16">
        <f>'Карабихское сп'!I10</f>
        <v>0</v>
      </c>
      <c r="J77" s="130">
        <f>'Карабихское сп'!J10</f>
        <v>1244.41</v>
      </c>
      <c r="K77" s="381"/>
    </row>
    <row r="78" spans="1:11" ht="13.5" thickBot="1">
      <c r="A78" s="439"/>
      <c r="B78" s="433"/>
      <c r="C78" s="30" t="s">
        <v>65</v>
      </c>
      <c r="D78" s="99">
        <f>'Туношенское СП'!D10</f>
        <v>1750</v>
      </c>
      <c r="E78" s="45">
        <f>'Туношенское СП'!E10</f>
        <v>2475.39</v>
      </c>
      <c r="F78" s="37">
        <f>'Туношенское СП'!F10</f>
        <v>0.44885</v>
      </c>
      <c r="G78" s="131">
        <f>'Туношенское СП'!G10</f>
        <v>1111.0788015</v>
      </c>
      <c r="H78" s="37">
        <f>'Туношенское СП'!H10</f>
        <v>2598.08</v>
      </c>
      <c r="I78" s="37">
        <f>'Туношенское СП'!I10</f>
        <v>0</v>
      </c>
      <c r="J78" s="131">
        <f>'Туношенское СП'!J10</f>
        <v>1244.41</v>
      </c>
      <c r="K78" s="392"/>
    </row>
    <row r="79" spans="1:11" ht="9.75" customHeight="1" thickBot="1">
      <c r="A79" s="50"/>
      <c r="B79" s="433"/>
      <c r="C79" s="50"/>
      <c r="D79" s="97">
        <f>SUM(D76:D78)</f>
        <v>5613</v>
      </c>
      <c r="E79" s="38"/>
      <c r="F79" s="39"/>
      <c r="G79" s="40"/>
      <c r="H79" s="39"/>
      <c r="I79" s="39"/>
      <c r="J79" s="40"/>
      <c r="K79" s="393"/>
    </row>
    <row r="80" spans="1:11" ht="12.75">
      <c r="A80" s="440" t="s">
        <v>12</v>
      </c>
      <c r="B80" s="433"/>
      <c r="C80" s="30" t="s">
        <v>60</v>
      </c>
      <c r="D80" s="98">
        <f>'Карабихское сп'!D16</f>
        <v>21950</v>
      </c>
      <c r="E80" s="46">
        <f>'Карабихское сп'!E16</f>
        <v>0</v>
      </c>
      <c r="F80" s="34">
        <f>'Карабихское сп'!F16</f>
        <v>0.436917</v>
      </c>
      <c r="G80" s="132">
        <f>'Карабихское сп'!G16</f>
        <v>0</v>
      </c>
      <c r="H80" s="34">
        <f>'Карабихское сп'!H16</f>
        <v>166.16</v>
      </c>
      <c r="I80" s="34">
        <f>'Карабихское сп'!I16</f>
        <v>0</v>
      </c>
      <c r="J80" s="132">
        <f>'Карабихское сп'!J16</f>
        <v>74.66</v>
      </c>
      <c r="K80" s="394" t="str">
        <f>'Карабихское сп'!K16</f>
        <v>Приказ № 149-г/вс от 28.11.2012 </v>
      </c>
    </row>
    <row r="81" spans="1:11" ht="13.5" thickBot="1">
      <c r="A81" s="441"/>
      <c r="B81" s="433"/>
      <c r="C81" s="30" t="s">
        <v>65</v>
      </c>
      <c r="D81" s="99">
        <f>'Туношенское СП'!D12</f>
        <v>18300</v>
      </c>
      <c r="E81" s="45">
        <f>'Туношенское СП'!E12</f>
        <v>150.92</v>
      </c>
      <c r="F81" s="37">
        <f>'Туношенское СП'!F12</f>
        <v>0</v>
      </c>
      <c r="G81" s="131">
        <f>'Туношенское СП'!G12</f>
        <v>66.66</v>
      </c>
      <c r="H81" s="37">
        <f>'Туношенское СП'!H12</f>
        <v>166.16</v>
      </c>
      <c r="I81" s="37">
        <f>'Туношенское СП'!I12</f>
        <v>0</v>
      </c>
      <c r="J81" s="131">
        <f>'Туношенское СП'!J12</f>
        <v>74.66</v>
      </c>
      <c r="K81" s="392"/>
    </row>
    <row r="82" spans="1:11" ht="9" customHeight="1" thickBot="1">
      <c r="A82" s="85"/>
      <c r="B82" s="446"/>
      <c r="C82" s="78"/>
      <c r="D82" s="97">
        <f>SUM(D80:D81)</f>
        <v>40250</v>
      </c>
      <c r="E82" s="79"/>
      <c r="F82" s="80"/>
      <c r="G82" s="134"/>
      <c r="H82" s="80"/>
      <c r="I82" s="80"/>
      <c r="J82" s="134"/>
      <c r="K82" s="395"/>
    </row>
    <row r="83" spans="1:11" ht="12.75">
      <c r="A83" s="439" t="s">
        <v>3</v>
      </c>
      <c r="B83" s="432" t="s">
        <v>53</v>
      </c>
      <c r="C83" s="30" t="s">
        <v>59</v>
      </c>
      <c r="D83" s="95">
        <f>'ивняковское сп'!D14</f>
        <v>350</v>
      </c>
      <c r="E83" s="65">
        <f>'ивняковское сп'!E14</f>
        <v>26.08</v>
      </c>
      <c r="F83" s="70">
        <f>'ивняковское сп'!F14</f>
        <v>0.672929</v>
      </c>
      <c r="G83" s="43">
        <f>'ивняковское сп'!G14</f>
        <v>17.549988319999997</v>
      </c>
      <c r="H83" s="70">
        <f>'ивняковское сп'!H14</f>
        <v>28.2</v>
      </c>
      <c r="I83" s="42">
        <f>'ивняковское сп'!I14</f>
        <v>0</v>
      </c>
      <c r="J83" s="142">
        <f>'ивняковское сп'!J14</f>
        <v>19.66</v>
      </c>
      <c r="K83" s="390" t="str">
        <f>'ивняковское сп'!K14</f>
        <v>Приказ №137-вс/во от 20.11.2012</v>
      </c>
    </row>
    <row r="84" spans="1:11" ht="12.75">
      <c r="A84" s="439"/>
      <c r="B84" s="433"/>
      <c r="C84" s="30" t="s">
        <v>60</v>
      </c>
      <c r="D84" s="96">
        <f>'Карабихское сп'!D22</f>
        <v>42500</v>
      </c>
      <c r="E84" s="66">
        <f>'Карабихское сп'!E22</f>
        <v>26.08</v>
      </c>
      <c r="F84" s="71">
        <f>'Карабихское сп'!F22</f>
        <v>0.672929</v>
      </c>
      <c r="G84" s="130">
        <f>'Карабихское сп'!G22</f>
        <v>17.549988319999997</v>
      </c>
      <c r="H84" s="71">
        <f>'Карабихское сп'!H22</f>
        <v>28.2</v>
      </c>
      <c r="I84" s="16">
        <f>'Карабихское сп'!I22</f>
        <v>0</v>
      </c>
      <c r="J84" s="143">
        <f>'Карабихское сп'!J22</f>
        <v>19.66</v>
      </c>
      <c r="K84" s="381"/>
    </row>
    <row r="85" spans="1:11" ht="13.5" thickBot="1">
      <c r="A85" s="439"/>
      <c r="B85" s="433"/>
      <c r="C85" s="31" t="s">
        <v>65</v>
      </c>
      <c r="D85" s="99">
        <f>'Туношенское СП'!D15</f>
        <v>34950</v>
      </c>
      <c r="E85" s="63">
        <f>'Туношенское СП'!E15</f>
        <v>26.08</v>
      </c>
      <c r="F85" s="72">
        <f>'Туношенское СП'!F15</f>
        <v>0.678681</v>
      </c>
      <c r="G85" s="133">
        <f>'Туношенское СП'!G15</f>
        <v>17.70000048</v>
      </c>
      <c r="H85" s="72">
        <f>'Туношенское СП'!H15</f>
        <v>28.2</v>
      </c>
      <c r="I85" s="48">
        <f>'Туношенское СП'!I15</f>
        <v>0</v>
      </c>
      <c r="J85" s="144">
        <f>'Туношенское СП'!J15</f>
        <v>19.82</v>
      </c>
      <c r="K85" s="382"/>
    </row>
    <row r="86" spans="1:11" ht="7.5" customHeight="1" thickBot="1">
      <c r="A86" s="49"/>
      <c r="B86" s="433"/>
      <c r="C86" s="51"/>
      <c r="D86" s="97">
        <f>SUM(D83:D85)</f>
        <v>77800</v>
      </c>
      <c r="E86" s="38"/>
      <c r="F86" s="39"/>
      <c r="G86" s="40"/>
      <c r="H86" s="39"/>
      <c r="I86" s="39"/>
      <c r="J86" s="40"/>
      <c r="K86" s="393"/>
    </row>
    <row r="87" spans="1:11" ht="12.75">
      <c r="A87" s="439" t="s">
        <v>13</v>
      </c>
      <c r="B87" s="433"/>
      <c r="C87" s="30" t="s">
        <v>60</v>
      </c>
      <c r="D87" s="98">
        <f>'Карабихское сп'!D28</f>
        <v>64450</v>
      </c>
      <c r="E87" s="67">
        <f>'Карабихское сп'!E28</f>
        <v>22.69</v>
      </c>
      <c r="F87" s="70">
        <f>'Карабихское сп'!F28</f>
        <v>0.684002</v>
      </c>
      <c r="G87" s="43">
        <f>'Карабихское сп'!G28</f>
        <v>15.52000538</v>
      </c>
      <c r="H87" s="70">
        <f>'Карабихское сп'!H28</f>
        <v>24.14</v>
      </c>
      <c r="I87" s="42">
        <f>'Карабихское сп'!I28</f>
        <v>0</v>
      </c>
      <c r="J87" s="142">
        <f>'Карабихское сп'!J28</f>
        <v>17.38</v>
      </c>
      <c r="K87" s="390" t="str">
        <f>'Туношенское СП'!K19</f>
        <v>Приказ №137-вс/во от 20.11.2012</v>
      </c>
    </row>
    <row r="88" spans="1:11" ht="13.5" thickBot="1">
      <c r="A88" s="439"/>
      <c r="B88" s="433"/>
      <c r="C88" s="31" t="s">
        <v>65</v>
      </c>
      <c r="D88" s="99">
        <f>'Туношенское СП'!D19</f>
        <v>53250</v>
      </c>
      <c r="E88" s="63">
        <f>'Туношенское СП'!E19</f>
        <v>22.69</v>
      </c>
      <c r="F88" s="148">
        <f>'Туношенское СП'!F19</f>
        <v>0</v>
      </c>
      <c r="G88" s="133">
        <f>'Туношенское СП'!G19</f>
        <v>14.41</v>
      </c>
      <c r="H88" s="72">
        <f>'Туношенское СП'!H19</f>
        <v>24.14</v>
      </c>
      <c r="I88" s="48">
        <f>'Туношенское СП'!I19</f>
        <v>0</v>
      </c>
      <c r="J88" s="144">
        <f>'Туношенское СП'!J19</f>
        <v>16.14</v>
      </c>
      <c r="K88" s="382"/>
    </row>
    <row r="89" spans="1:11" ht="8.25" customHeight="1" thickBot="1">
      <c r="A89" s="85"/>
      <c r="B89" s="446"/>
      <c r="C89" s="85"/>
      <c r="D89" s="97">
        <f>SUM(D87:D88)</f>
        <v>117700</v>
      </c>
      <c r="E89" s="79"/>
      <c r="F89" s="80"/>
      <c r="G89" s="134"/>
      <c r="H89" s="80"/>
      <c r="I89" s="80"/>
      <c r="J89" s="134"/>
      <c r="K89" s="395"/>
    </row>
    <row r="90" spans="1:11" ht="24.75" customHeight="1" thickBot="1">
      <c r="A90" s="186" t="s">
        <v>9</v>
      </c>
      <c r="B90" s="432" t="s">
        <v>49</v>
      </c>
      <c r="C90" s="30" t="s">
        <v>65</v>
      </c>
      <c r="D90" s="91">
        <f>'Туношенское СП'!D8</f>
        <v>115</v>
      </c>
      <c r="E90" s="45">
        <f>'Туношенское СП'!E8</f>
        <v>1402.65</v>
      </c>
      <c r="F90" s="37">
        <f>'Туношенское СП'!F8</f>
        <v>0.792129</v>
      </c>
      <c r="G90" s="131">
        <f>'Туношенское СП'!G8</f>
        <v>1111.0797418500001</v>
      </c>
      <c r="H90" s="37">
        <f>'Туношенское СП'!H8</f>
        <v>1524.94</v>
      </c>
      <c r="I90" s="37">
        <f>'Туношенское СП'!I8</f>
        <v>0</v>
      </c>
      <c r="J90" s="131">
        <f>'Туношенское СП'!J8</f>
        <v>1244.41</v>
      </c>
      <c r="K90" s="392" t="str">
        <f>'Туношенское СП'!K8</f>
        <v>Приказ №194-тэ от 26.12.2012</v>
      </c>
    </row>
    <row r="91" spans="1:11" ht="13.5" thickBot="1">
      <c r="A91" s="69"/>
      <c r="B91" s="433"/>
      <c r="C91" s="50"/>
      <c r="D91" s="105"/>
      <c r="E91" s="38"/>
      <c r="F91" s="39"/>
      <c r="G91" s="40"/>
      <c r="H91" s="39"/>
      <c r="I91" s="39"/>
      <c r="J91" s="40"/>
      <c r="K91" s="393"/>
    </row>
    <row r="92" spans="1:11" ht="24" customHeight="1" thickBot="1">
      <c r="A92" s="115" t="s">
        <v>3</v>
      </c>
      <c r="B92" s="433"/>
      <c r="C92" s="30" t="s">
        <v>65</v>
      </c>
      <c r="D92" s="106">
        <f>'Туношенское СП'!D17</f>
        <v>740</v>
      </c>
      <c r="E92" s="76">
        <f>'Туношенское СП'!E17</f>
        <v>23.27</v>
      </c>
      <c r="F92" s="62">
        <f>'Туношенское СП'!F17</f>
        <v>0.7606</v>
      </c>
      <c r="G92" s="139">
        <f>'Туношенское СП'!G17</f>
        <v>17.699162</v>
      </c>
      <c r="H92" s="62">
        <f>'Туношенское СП'!H17</f>
        <v>27.87</v>
      </c>
      <c r="I92" s="62">
        <f>'Туношенское СП'!I17</f>
        <v>0</v>
      </c>
      <c r="J92" s="139">
        <f>'Туношенское СП'!J17</f>
        <v>19.82</v>
      </c>
      <c r="K92" s="397" t="str">
        <f>'Туношенское СП'!K17</f>
        <v>Приказ №143-вс/во от 27.11.2012 </v>
      </c>
    </row>
    <row r="93" spans="1:11" ht="9" customHeight="1" thickBot="1">
      <c r="A93" s="86"/>
      <c r="B93" s="446"/>
      <c r="C93" s="78"/>
      <c r="D93" s="102"/>
      <c r="E93" s="79"/>
      <c r="F93" s="80"/>
      <c r="G93" s="134"/>
      <c r="H93" s="80"/>
      <c r="I93" s="80"/>
      <c r="J93" s="134"/>
      <c r="K93" s="395"/>
    </row>
    <row r="94" spans="1:11" ht="15" customHeight="1" thickBot="1">
      <c r="A94" s="73" t="s">
        <v>9</v>
      </c>
      <c r="B94" s="432" t="s">
        <v>67</v>
      </c>
      <c r="C94" s="30" t="s">
        <v>64</v>
      </c>
      <c r="D94" s="91">
        <f>'Некрасовское сп'!D9</f>
        <v>830</v>
      </c>
      <c r="E94" s="45">
        <f>'Некрасовское сп'!E9</f>
        <v>2227.45</v>
      </c>
      <c r="F94" s="37">
        <f>'Некрасовское сп'!F9</f>
        <v>0.498813</v>
      </c>
      <c r="G94" s="131">
        <f>'Некрасовское сп'!G9</f>
        <v>1111.08101685</v>
      </c>
      <c r="H94" s="37">
        <f>'Некрасовское сп'!H9</f>
        <v>2630.16</v>
      </c>
      <c r="I94" s="37">
        <f>'Некрасовское сп'!I9</f>
        <v>0</v>
      </c>
      <c r="J94" s="131">
        <f>'Некрасовское сп'!J9</f>
        <v>1244.41</v>
      </c>
      <c r="K94" s="392" t="str">
        <f>'Некрасовское сп'!K9</f>
        <v>Приказ №166-тэ от 30.11.2012</v>
      </c>
    </row>
    <row r="95" spans="1:11" ht="10.5" customHeight="1" thickBot="1">
      <c r="A95" s="73"/>
      <c r="B95" s="433"/>
      <c r="C95" s="50"/>
      <c r="D95" s="105"/>
      <c r="E95" s="38"/>
      <c r="F95" s="39"/>
      <c r="G95" s="40"/>
      <c r="H95" s="39"/>
      <c r="I95" s="39"/>
      <c r="J95" s="40"/>
      <c r="K95" s="393"/>
    </row>
    <row r="96" spans="1:11" ht="26.25" thickBot="1">
      <c r="A96" s="74" t="s">
        <v>12</v>
      </c>
      <c r="B96" s="433"/>
      <c r="C96" s="30" t="s">
        <v>64</v>
      </c>
      <c r="D96" s="106">
        <f>'Некрасовское сп'!D11</f>
        <v>6630</v>
      </c>
      <c r="E96" s="76">
        <f>'Некрасовское сп'!E11</f>
        <v>143.03</v>
      </c>
      <c r="F96" s="62">
        <f>'Некрасовское сп'!F11</f>
        <v>0.466056</v>
      </c>
      <c r="G96" s="139">
        <f>'Некрасовское сп'!G11</f>
        <v>66.65998968000001</v>
      </c>
      <c r="H96" s="62">
        <f>'Некрасовское сп'!H11</f>
        <v>153.42</v>
      </c>
      <c r="I96" s="62">
        <f>'Некрасовское сп'!I11</f>
        <v>0</v>
      </c>
      <c r="J96" s="139">
        <f>'Некрасовское сп'!J11</f>
        <v>71.5</v>
      </c>
      <c r="K96" s="397" t="str">
        <f>'Некрасовское сп'!K11</f>
        <v>Приказ  № 73-г/вс от 18.07.2012 </v>
      </c>
    </row>
    <row r="97" spans="1:11" ht="11.25" customHeight="1" thickBot="1">
      <c r="A97" s="73"/>
      <c r="B97" s="433"/>
      <c r="C97" s="50"/>
      <c r="D97" s="105"/>
      <c r="E97" s="38"/>
      <c r="F97" s="39"/>
      <c r="G97" s="40"/>
      <c r="H97" s="39"/>
      <c r="I97" s="39"/>
      <c r="J97" s="40"/>
      <c r="K97" s="393"/>
    </row>
    <row r="98" spans="1:11" ht="25.5" customHeight="1" thickBot="1">
      <c r="A98" s="74" t="s">
        <v>3</v>
      </c>
      <c r="B98" s="433"/>
      <c r="C98" s="30" t="s">
        <v>64</v>
      </c>
      <c r="D98" s="106">
        <f>'Некрасовское сп'!D13</f>
        <v>11100</v>
      </c>
      <c r="E98" s="76">
        <f>'Некрасовское сп'!E13</f>
        <v>25.19</v>
      </c>
      <c r="F98" s="149">
        <f>'Некрасовское сп'!F13</f>
        <v>0.6908</v>
      </c>
      <c r="G98" s="139">
        <f>'Некрасовское сп'!G13</f>
        <v>17.401252</v>
      </c>
      <c r="H98" s="62">
        <f>'Некрасовское сп'!H13</f>
        <v>26.77</v>
      </c>
      <c r="I98" s="62">
        <f>'Некрасовское сп'!I13</f>
        <v>0</v>
      </c>
      <c r="J98" s="139">
        <f>'Некрасовское сп'!J13</f>
        <v>19.49</v>
      </c>
      <c r="K98" s="397" t="str">
        <f>'Некрасовское сп'!K13</f>
        <v>Приказ №126-вс/во от 08.11.2012</v>
      </c>
    </row>
    <row r="99" spans="1:11" ht="9" customHeight="1" thickBot="1">
      <c r="A99" s="73"/>
      <c r="B99" s="433"/>
      <c r="C99" s="50"/>
      <c r="D99" s="105"/>
      <c r="E99" s="38"/>
      <c r="F99" s="39"/>
      <c r="G99" s="40"/>
      <c r="H99" s="39"/>
      <c r="I99" s="39"/>
      <c r="J99" s="40"/>
      <c r="K99" s="393"/>
    </row>
    <row r="100" spans="1:11" ht="13.5" thickBot="1">
      <c r="A100" s="73" t="s">
        <v>13</v>
      </c>
      <c r="B100" s="433"/>
      <c r="C100" s="30" t="s">
        <v>64</v>
      </c>
      <c r="D100" s="106">
        <f>'Некрасовское сп'!D15</f>
        <v>15400</v>
      </c>
      <c r="E100" s="76">
        <f>'Некрасовское сп'!E15</f>
        <v>17.79</v>
      </c>
      <c r="F100" s="62">
        <f>'Некрасовское сп'!F15</f>
        <v>0.81</v>
      </c>
      <c r="G100" s="139">
        <f>'Некрасовское сп'!G15</f>
        <v>14.4099</v>
      </c>
      <c r="H100" s="62">
        <f>'Некрасовское сп'!H15</f>
        <v>19.27</v>
      </c>
      <c r="I100" s="62">
        <f>'Некрасовское сп'!I15</f>
        <v>0</v>
      </c>
      <c r="J100" s="139">
        <f>'Некрасовское сп'!J15</f>
        <v>16.14</v>
      </c>
      <c r="K100" s="397" t="str">
        <f>'Некрасовское сп'!K15</f>
        <v>Приказ №126-вс/во от 08.11.2012</v>
      </c>
    </row>
    <row r="101" spans="1:11" ht="9.75" customHeight="1" thickBot="1">
      <c r="A101" s="87"/>
      <c r="B101" s="446"/>
      <c r="C101" s="78"/>
      <c r="D101" s="102"/>
      <c r="E101" s="79"/>
      <c r="F101" s="80"/>
      <c r="G101" s="134"/>
      <c r="H101" s="80"/>
      <c r="I101" s="80"/>
      <c r="J101" s="134"/>
      <c r="K101" s="395"/>
    </row>
    <row r="102" spans="1:11" ht="13.5" thickBot="1">
      <c r="A102" s="73" t="s">
        <v>9</v>
      </c>
      <c r="B102" s="451" t="s">
        <v>68</v>
      </c>
      <c r="C102" s="30" t="s">
        <v>60</v>
      </c>
      <c r="D102" s="91">
        <f>'Карабихское сп'!D6</f>
        <v>9840</v>
      </c>
      <c r="E102" s="45">
        <f>'Карабихское сп'!E6</f>
        <v>1287.94</v>
      </c>
      <c r="F102" s="37">
        <f>'Карабихское сп'!F6</f>
        <v>0.86268</v>
      </c>
      <c r="G102" s="131">
        <f>'Карабихское сп'!G6</f>
        <v>1111.0800792</v>
      </c>
      <c r="H102" s="37">
        <f>'Карабихское сп'!H6</f>
        <v>1447.84</v>
      </c>
      <c r="I102" s="37">
        <f>'Карабихское сп'!I6</f>
        <v>0</v>
      </c>
      <c r="J102" s="131">
        <f>'Карабихское сп'!J6</f>
        <v>1244.41</v>
      </c>
      <c r="K102" s="392" t="str">
        <f>'Карабихское сп'!K6</f>
        <v>Приказ №166-тэ от 30.11.2012</v>
      </c>
    </row>
    <row r="103" spans="1:11" ht="10.5" customHeight="1" thickBot="1">
      <c r="A103" s="73"/>
      <c r="B103" s="433"/>
      <c r="C103" s="50"/>
      <c r="D103" s="105"/>
      <c r="E103" s="38"/>
      <c r="F103" s="39"/>
      <c r="G103" s="40"/>
      <c r="H103" s="39"/>
      <c r="I103" s="39"/>
      <c r="J103" s="40"/>
      <c r="K103" s="393"/>
    </row>
    <row r="104" spans="1:11" ht="26.25" thickBot="1">
      <c r="A104" s="74" t="s">
        <v>12</v>
      </c>
      <c r="B104" s="433"/>
      <c r="C104" s="30" t="s">
        <v>60</v>
      </c>
      <c r="D104" s="106">
        <f>'Карабихское сп'!D12</f>
        <v>6000</v>
      </c>
      <c r="E104" s="76">
        <f>'Карабихское сп'!E12</f>
        <v>83.62</v>
      </c>
      <c r="F104" s="62">
        <f>'Карабихское сп'!F12</f>
        <v>0.797273</v>
      </c>
      <c r="G104" s="139">
        <f>'Карабихское сп'!G12</f>
        <v>66.66</v>
      </c>
      <c r="H104" s="62">
        <f>'Карабихское сп'!H12</f>
        <v>88.75</v>
      </c>
      <c r="I104" s="62">
        <f>'Карабихское сп'!I12</f>
        <v>0</v>
      </c>
      <c r="J104" s="139">
        <f>'Карабихское сп'!J12</f>
        <v>74.66</v>
      </c>
      <c r="K104" s="397" t="str">
        <f>'Карабихское сп'!K12</f>
        <v>Приказ № 167-г/вс от 30.11.2012</v>
      </c>
    </row>
    <row r="105" spans="1:11" ht="9.75" customHeight="1" thickBot="1">
      <c r="A105" s="73"/>
      <c r="B105" s="433"/>
      <c r="C105" s="50"/>
      <c r="D105" s="105"/>
      <c r="E105" s="38"/>
      <c r="F105" s="39"/>
      <c r="G105" s="40"/>
      <c r="H105" s="39"/>
      <c r="I105" s="39"/>
      <c r="J105" s="40"/>
      <c r="K105" s="393"/>
    </row>
    <row r="106" spans="1:11" ht="26.25" thickBot="1">
      <c r="A106" s="74" t="s">
        <v>3</v>
      </c>
      <c r="B106" s="433"/>
      <c r="C106" s="30" t="s">
        <v>60</v>
      </c>
      <c r="D106" s="106">
        <f>'Карабихское сп'!D18</f>
        <v>113285</v>
      </c>
      <c r="E106" s="76">
        <f>'Карабихское сп'!E18</f>
        <v>21.42</v>
      </c>
      <c r="F106" s="62">
        <f>'Карабихское сп'!F18</f>
        <v>0.819328</v>
      </c>
      <c r="G106" s="139">
        <f>'Карабихское сп'!G18</f>
        <v>17.55000576</v>
      </c>
      <c r="H106" s="62">
        <f>'Карабихское сп'!H18</f>
        <v>19.22</v>
      </c>
      <c r="I106" s="62">
        <f>'Карабихское сп'!I18</f>
        <v>0</v>
      </c>
      <c r="J106" s="139">
        <f>'Карабихское сп'!J18</f>
        <v>19.22</v>
      </c>
      <c r="K106" s="397" t="str">
        <f>'Карабихское сп'!K18</f>
        <v>Пиказ № 160-вс/во от 30.11.2012 </v>
      </c>
    </row>
    <row r="107" spans="1:11" ht="11.25" customHeight="1" thickBot="1">
      <c r="A107" s="73"/>
      <c r="B107" s="433"/>
      <c r="C107" s="50"/>
      <c r="D107" s="105"/>
      <c r="E107" s="38"/>
      <c r="F107" s="39"/>
      <c r="G107" s="40"/>
      <c r="H107" s="39"/>
      <c r="I107" s="39"/>
      <c r="J107" s="40"/>
      <c r="K107" s="393"/>
    </row>
    <row r="108" spans="1:11" ht="13.5" thickBot="1">
      <c r="A108" s="73" t="s">
        <v>13</v>
      </c>
      <c r="B108" s="433"/>
      <c r="C108" s="30" t="s">
        <v>60</v>
      </c>
      <c r="D108" s="106">
        <f>'Карабихское сп'!D24</f>
        <v>199730</v>
      </c>
      <c r="E108" s="76">
        <f>'Карабихское сп'!E24</f>
        <v>32.81</v>
      </c>
      <c r="F108" s="62">
        <f>'Карабихское сп'!F24</f>
        <v>0.473027</v>
      </c>
      <c r="G108" s="139">
        <f>'Карабихское сп'!G24</f>
        <v>15.52001587</v>
      </c>
      <c r="H108" s="62">
        <f>'Карабихское сп'!H24</f>
        <v>36.14</v>
      </c>
      <c r="I108" s="62">
        <f>'Карабихское сп'!I24</f>
        <v>0</v>
      </c>
      <c r="J108" s="139">
        <f>'Карабихское сп'!J24</f>
        <v>17.38</v>
      </c>
      <c r="K108" s="397" t="str">
        <f>'Карабихское сп'!K24</f>
        <v>Пиказ № 160-вс/во от 30.11.2012 </v>
      </c>
    </row>
    <row r="109" spans="1:11" ht="9.75" customHeight="1" thickBot="1">
      <c r="A109" s="87"/>
      <c r="B109" s="446"/>
      <c r="C109" s="78"/>
      <c r="D109" s="102"/>
      <c r="E109" s="79"/>
      <c r="F109" s="80"/>
      <c r="G109" s="134"/>
      <c r="H109" s="80"/>
      <c r="I109" s="80"/>
      <c r="J109" s="134"/>
      <c r="K109" s="395"/>
    </row>
    <row r="110" spans="1:11" ht="13.5" thickBot="1">
      <c r="A110" s="73" t="s">
        <v>9</v>
      </c>
      <c r="B110" s="432" t="s">
        <v>38</v>
      </c>
      <c r="C110" s="30" t="s">
        <v>60</v>
      </c>
      <c r="D110" s="107">
        <f>'Карабихское сп'!D8</f>
        <v>1370</v>
      </c>
      <c r="E110" s="60">
        <f>'Карабихское сп'!E8</f>
        <v>1523.82</v>
      </c>
      <c r="F110" s="61">
        <f>'Карабихское сп'!F8</f>
        <v>0.729141</v>
      </c>
      <c r="G110" s="140">
        <f>'Карабихское сп'!G8</f>
        <v>1111.07963862</v>
      </c>
      <c r="H110" s="61">
        <f>'Карабихское сп'!H8</f>
        <v>1664.35</v>
      </c>
      <c r="I110" s="61">
        <f>'Карабихское сп'!I8</f>
        <v>0</v>
      </c>
      <c r="J110" s="140">
        <f>'Карабихское сп'!J8</f>
        <v>1244.41</v>
      </c>
      <c r="K110" s="401" t="str">
        <f>'Карабихское сп'!K8</f>
        <v>Приказ №121-тэ от 30.10.2012</v>
      </c>
    </row>
    <row r="111" spans="1:11" ht="13.5" thickBot="1">
      <c r="A111" s="73"/>
      <c r="B111" s="433"/>
      <c r="C111" s="51"/>
      <c r="D111" s="105"/>
      <c r="E111" s="38"/>
      <c r="F111" s="39"/>
      <c r="G111" s="40"/>
      <c r="H111" s="39"/>
      <c r="I111" s="39"/>
      <c r="J111" s="40"/>
      <c r="K111" s="393"/>
    </row>
    <row r="112" spans="1:11" ht="26.25" thickBot="1">
      <c r="A112" s="74" t="s">
        <v>12</v>
      </c>
      <c r="B112" s="433"/>
      <c r="C112" s="30" t="s">
        <v>60</v>
      </c>
      <c r="D112" s="106">
        <f>'Карабихское сп'!D15</f>
        <v>8980</v>
      </c>
      <c r="E112" s="76">
        <f>'Карабихское сп'!E15</f>
        <v>101.82</v>
      </c>
      <c r="F112" s="62">
        <f>'Карабихское сп'!F15</f>
        <v>0.654685</v>
      </c>
      <c r="G112" s="139">
        <f>'Карабихское сп'!G15</f>
        <v>66.66002669999999</v>
      </c>
      <c r="H112" s="62">
        <f>'Карабихское сп'!H15</f>
        <v>109.13</v>
      </c>
      <c r="I112" s="62">
        <f>'Карабихское сп'!I15</f>
        <v>0</v>
      </c>
      <c r="J112" s="139">
        <f>'Карабихское сп'!J15</f>
        <v>74.66</v>
      </c>
      <c r="K112" s="397" t="str">
        <f>'Карабихское сп'!K15</f>
        <v>Приказ № 167-г/вс от 30.11.2012</v>
      </c>
    </row>
    <row r="113" spans="1:11" ht="13.5" thickBot="1">
      <c r="A113" s="73"/>
      <c r="B113" s="433"/>
      <c r="C113" s="51"/>
      <c r="D113" s="105"/>
      <c r="E113" s="38"/>
      <c r="F113" s="39"/>
      <c r="G113" s="40"/>
      <c r="H113" s="39"/>
      <c r="I113" s="39"/>
      <c r="J113" s="40"/>
      <c r="K113" s="393"/>
    </row>
    <row r="114" spans="1:11" ht="26.25" thickBot="1">
      <c r="A114" s="74" t="s">
        <v>3</v>
      </c>
      <c r="B114" s="433"/>
      <c r="C114" s="30" t="s">
        <v>60</v>
      </c>
      <c r="D114" s="106">
        <f>'Карабихское сп'!D20</f>
        <v>16700</v>
      </c>
      <c r="E114" s="76">
        <f>'Карабихское сп'!E20</f>
        <v>21.22</v>
      </c>
      <c r="F114" s="62">
        <f>'Карабихское сп'!F20</f>
        <v>0.82705</v>
      </c>
      <c r="G114" s="139">
        <f>'Карабихское сп'!G20</f>
        <v>17.550000999999998</v>
      </c>
      <c r="H114" s="62">
        <f>'Карабихское сп'!H20</f>
        <v>21.09</v>
      </c>
      <c r="I114" s="62">
        <f>'Карабихское сп'!I20</f>
        <v>0</v>
      </c>
      <c r="J114" s="139">
        <f>'Карабихское сп'!J20</f>
        <v>19.66</v>
      </c>
      <c r="K114" s="397" t="str">
        <f>'Карабихское сп'!K20</f>
        <v>Приказ №110-вс/во от 16.10.2012</v>
      </c>
    </row>
    <row r="115" spans="1:11" ht="13.5" thickBot="1">
      <c r="A115" s="88"/>
      <c r="B115" s="446"/>
      <c r="C115" s="84"/>
      <c r="D115" s="102"/>
      <c r="E115" s="79"/>
      <c r="F115" s="80"/>
      <c r="G115" s="134"/>
      <c r="H115" s="80"/>
      <c r="I115" s="80"/>
      <c r="J115" s="134"/>
      <c r="K115" s="395"/>
    </row>
    <row r="116" spans="1:11" ht="26.25" thickBot="1">
      <c r="A116" s="74" t="s">
        <v>3</v>
      </c>
      <c r="B116" s="433" t="s">
        <v>109</v>
      </c>
      <c r="C116" s="30" t="s">
        <v>62</v>
      </c>
      <c r="D116" s="106">
        <f>'Курбское сп'!D10</f>
        <v>9125</v>
      </c>
      <c r="E116" s="76">
        <f>'Курбское сп'!E10</f>
        <v>34.53</v>
      </c>
      <c r="F116" s="62">
        <f>'Курбское сп'!F10</f>
        <v>0.5097</v>
      </c>
      <c r="G116" s="139">
        <f>'Курбское сп'!G10</f>
        <v>17.599941</v>
      </c>
      <c r="H116" s="62">
        <f>'Курбское сп'!H10</f>
        <v>34.89</v>
      </c>
      <c r="I116" s="62">
        <f>'Курбское сп'!I10</f>
        <v>0</v>
      </c>
      <c r="J116" s="139">
        <f>'Курбское сп'!J10</f>
        <v>19.71</v>
      </c>
      <c r="K116" s="397" t="str">
        <f>'Курбское сп'!K10</f>
        <v>Приказ №126-вс/во от 08.11.2012</v>
      </c>
    </row>
    <row r="117" spans="1:11" ht="13.5" thickBot="1">
      <c r="A117" s="73"/>
      <c r="B117" s="433"/>
      <c r="C117" s="50"/>
      <c r="D117" s="105"/>
      <c r="E117" s="38"/>
      <c r="F117" s="39"/>
      <c r="G117" s="40"/>
      <c r="H117" s="39"/>
      <c r="I117" s="39"/>
      <c r="J117" s="40"/>
      <c r="K117" s="393"/>
    </row>
    <row r="118" spans="1:11" ht="13.5" thickBot="1">
      <c r="A118" s="73" t="s">
        <v>13</v>
      </c>
      <c r="B118" s="433"/>
      <c r="C118" s="30" t="s">
        <v>62</v>
      </c>
      <c r="D118" s="106">
        <f>'Курбское сп'!D14</f>
        <v>12300</v>
      </c>
      <c r="E118" s="76">
        <f>'Курбское сп'!E14</f>
        <v>22.4</v>
      </c>
      <c r="F118" s="62">
        <f>'Курбское сп'!F14</f>
        <v>0.6433</v>
      </c>
      <c r="G118" s="139">
        <f>'Курбское сп'!G14</f>
        <v>14.409919999999998</v>
      </c>
      <c r="H118" s="62">
        <f>'Курбское сп'!H14</f>
        <v>22.4</v>
      </c>
      <c r="I118" s="62">
        <f>'Курбское сп'!I14</f>
        <v>0</v>
      </c>
      <c r="J118" s="139">
        <f>'Курбское сп'!J14</f>
        <v>16.14</v>
      </c>
      <c r="K118" s="397" t="str">
        <f>'Курбское сп'!K14</f>
        <v>Приказ №126-вс/во от 08.11.2012</v>
      </c>
    </row>
    <row r="119" spans="1:11" ht="13.5" thickBot="1">
      <c r="A119" s="87"/>
      <c r="B119" s="446"/>
      <c r="C119" s="78"/>
      <c r="D119" s="102"/>
      <c r="E119" s="79"/>
      <c r="F119" s="80"/>
      <c r="G119" s="134"/>
      <c r="H119" s="80"/>
      <c r="I119" s="80"/>
      <c r="J119" s="134"/>
      <c r="K119" s="395"/>
    </row>
    <row r="120" spans="1:11" ht="13.5" thickBot="1">
      <c r="A120" s="73" t="s">
        <v>9</v>
      </c>
      <c r="B120" s="432" t="s">
        <v>44</v>
      </c>
      <c r="C120" s="30" t="s">
        <v>63</v>
      </c>
      <c r="D120" s="107" t="e">
        <f>#REF!</f>
        <v>#REF!</v>
      </c>
      <c r="E120" s="60" t="e">
        <f>#REF!</f>
        <v>#REF!</v>
      </c>
      <c r="F120" s="61" t="e">
        <f>#REF!</f>
        <v>#REF!</v>
      </c>
      <c r="G120" s="140" t="e">
        <f>#REF!</f>
        <v>#REF!</v>
      </c>
      <c r="H120" s="61" t="e">
        <f>#REF!</f>
        <v>#REF!</v>
      </c>
      <c r="I120" s="61" t="e">
        <f>#REF!</f>
        <v>#REF!</v>
      </c>
      <c r="J120" s="140" t="e">
        <f>#REF!</f>
        <v>#REF!</v>
      </c>
      <c r="K120" s="401" t="e">
        <f>#REF!</f>
        <v>#REF!</v>
      </c>
    </row>
    <row r="121" spans="1:11" ht="13.5" thickBot="1">
      <c r="A121" s="73"/>
      <c r="B121" s="433"/>
      <c r="C121" s="50"/>
      <c r="D121" s="105"/>
      <c r="E121" s="38"/>
      <c r="F121" s="39"/>
      <c r="G121" s="40"/>
      <c r="H121" s="39"/>
      <c r="I121" s="39"/>
      <c r="J121" s="40"/>
      <c r="K121" s="393"/>
    </row>
    <row r="122" spans="1:11" ht="26.25" thickBot="1">
      <c r="A122" s="74" t="s">
        <v>12</v>
      </c>
      <c r="B122" s="433"/>
      <c r="C122" s="30" t="s">
        <v>63</v>
      </c>
      <c r="D122" s="106" t="e">
        <f>#REF!</f>
        <v>#REF!</v>
      </c>
      <c r="E122" s="76" t="e">
        <f>#REF!</f>
        <v>#REF!</v>
      </c>
      <c r="F122" s="62" t="e">
        <f>#REF!</f>
        <v>#REF!</v>
      </c>
      <c r="G122" s="139" t="e">
        <f>#REF!</f>
        <v>#REF!</v>
      </c>
      <c r="H122" s="62" t="e">
        <f>#REF!</f>
        <v>#REF!</v>
      </c>
      <c r="I122" s="62" t="e">
        <f>#REF!</f>
        <v>#REF!</v>
      </c>
      <c r="J122" s="139" t="e">
        <f>#REF!</f>
        <v>#REF!</v>
      </c>
      <c r="K122" s="397" t="e">
        <f>#REF!</f>
        <v>#REF!</v>
      </c>
    </row>
    <row r="123" spans="1:11" ht="13.5" thickBot="1">
      <c r="A123" s="88"/>
      <c r="B123" s="446"/>
      <c r="C123" s="78"/>
      <c r="D123" s="102"/>
      <c r="E123" s="79"/>
      <c r="F123" s="80"/>
      <c r="G123" s="134"/>
      <c r="H123" s="80"/>
      <c r="I123" s="80"/>
      <c r="J123" s="134"/>
      <c r="K123" s="395"/>
    </row>
    <row r="124" spans="1:11" ht="32.25" customHeight="1" thickBot="1">
      <c r="A124" s="73" t="s">
        <v>9</v>
      </c>
      <c r="B124" s="432" t="s">
        <v>46</v>
      </c>
      <c r="C124" s="30" t="s">
        <v>64</v>
      </c>
      <c r="D124" s="107">
        <f>'Некрасовское сп'!D8</f>
        <v>150</v>
      </c>
      <c r="E124" s="60">
        <f>'Некрасовское сп'!E8</f>
        <v>3206.83</v>
      </c>
      <c r="F124" s="61">
        <f>'Некрасовское сп'!F8</f>
        <v>0.346473</v>
      </c>
      <c r="G124" s="140">
        <f>'Некрасовское сп'!G8</f>
        <v>941.59</v>
      </c>
      <c r="H124" s="61">
        <f>'Некрасовское сп'!H8</f>
        <v>3592.25</v>
      </c>
      <c r="I124" s="61">
        <f>'Некрасовское сп'!I8</f>
        <v>0</v>
      </c>
      <c r="J124" s="140">
        <f>'Некрасовское сп'!J8</f>
        <v>1244.41</v>
      </c>
      <c r="K124" s="401" t="str">
        <f>'Некрасовское сп'!K8</f>
        <v>Приказ №136-тэ от 20.11.2012</v>
      </c>
    </row>
    <row r="125" spans="1:11" ht="13.5" thickBot="1">
      <c r="A125" s="88"/>
      <c r="B125" s="446"/>
      <c r="C125" s="78"/>
      <c r="D125" s="102"/>
      <c r="E125" s="79"/>
      <c r="F125" s="80"/>
      <c r="G125" s="134"/>
      <c r="H125" s="80"/>
      <c r="I125" s="80"/>
      <c r="J125" s="134"/>
      <c r="K125" s="395"/>
    </row>
    <row r="126" spans="1:11" ht="45" customHeight="1" thickBot="1">
      <c r="A126" s="73" t="s">
        <v>13</v>
      </c>
      <c r="B126" s="432" t="s">
        <v>76</v>
      </c>
      <c r="C126" s="50" t="s">
        <v>60</v>
      </c>
      <c r="D126" s="68">
        <f>'Карабихское сп'!D29</f>
        <v>365250</v>
      </c>
      <c r="E126" s="126">
        <f>'Карабихское сп'!E29</f>
        <v>28.11</v>
      </c>
      <c r="F126" s="153">
        <f>'Карабихское сп'!F29</f>
        <v>0.5521</v>
      </c>
      <c r="G126" s="136">
        <f>'Карабихское сп'!G29</f>
        <v>15.519531</v>
      </c>
      <c r="H126" s="127">
        <f>'Карабихское сп'!H29</f>
        <v>30.76</v>
      </c>
      <c r="I126" s="153">
        <f>'Карабихское сп'!I29</f>
        <v>0</v>
      </c>
      <c r="J126" s="136">
        <f>'Карабихское сп'!J29</f>
        <v>17.38</v>
      </c>
      <c r="K126" s="402" t="str">
        <f>'Карабихское сп'!K29</f>
        <v>Пиказ № 160-вс/во от 30.11.2012 </v>
      </c>
    </row>
    <row r="127" spans="1:11" ht="20.25" customHeight="1" thickBot="1">
      <c r="A127" s="88"/>
      <c r="B127" s="446"/>
      <c r="C127" s="78"/>
      <c r="D127" s="102"/>
      <c r="E127" s="79"/>
      <c r="F127" s="80"/>
      <c r="G127" s="134"/>
      <c r="H127" s="80"/>
      <c r="I127" s="80"/>
      <c r="J127" s="134"/>
      <c r="K127" s="395"/>
    </row>
    <row r="128" spans="1:11" ht="13.5" hidden="1" thickBot="1">
      <c r="A128" s="73" t="s">
        <v>9</v>
      </c>
      <c r="B128" s="432" t="s">
        <v>69</v>
      </c>
      <c r="C128" s="41"/>
      <c r="D128" s="124" t="e">
        <f>SUM(D12,D52,D56,D60,D64,D68,D79,D90,D94,D102,D110,#REF!,D120,D124)</f>
        <v>#REF!</v>
      </c>
      <c r="E128" s="42"/>
      <c r="F128" s="42"/>
      <c r="G128" s="43"/>
      <c r="H128" s="42"/>
      <c r="I128" s="42"/>
      <c r="J128" s="43"/>
      <c r="K128" s="42"/>
    </row>
    <row r="129" spans="1:11" ht="13.5" hidden="1" thickBot="1">
      <c r="A129" s="73"/>
      <c r="B129" s="433"/>
      <c r="C129" s="44"/>
      <c r="D129" s="109"/>
      <c r="E129" s="16"/>
      <c r="F129" s="16"/>
      <c r="G129" s="130"/>
      <c r="H129" s="16"/>
      <c r="I129" s="16"/>
      <c r="J129" s="130"/>
      <c r="K129" s="16"/>
    </row>
    <row r="130" spans="1:11" ht="26.25" hidden="1" thickBot="1">
      <c r="A130" s="74" t="s">
        <v>12</v>
      </c>
      <c r="B130" s="433"/>
      <c r="C130" s="44"/>
      <c r="D130" s="108" t="e">
        <f>SUM(D20,D55,D58,D70,D82,D96,D104,D112,#REF!,D122)</f>
        <v>#REF!</v>
      </c>
      <c r="E130" s="16"/>
      <c r="F130" s="16"/>
      <c r="G130" s="130"/>
      <c r="H130" s="16"/>
      <c r="I130" s="16"/>
      <c r="J130" s="130"/>
      <c r="K130" s="16"/>
    </row>
    <row r="131" spans="1:11" ht="13.5" hidden="1" thickBot="1">
      <c r="A131" s="73"/>
      <c r="B131" s="433"/>
      <c r="C131" s="44"/>
      <c r="D131" s="109"/>
      <c r="E131" s="16"/>
      <c r="F131" s="16"/>
      <c r="G131" s="130"/>
      <c r="H131" s="16"/>
      <c r="I131" s="16"/>
      <c r="J131" s="130"/>
      <c r="K131" s="16"/>
    </row>
    <row r="132" spans="1:11" ht="26.25" hidden="1" thickBot="1">
      <c r="A132" s="74" t="s">
        <v>3</v>
      </c>
      <c r="B132" s="433"/>
      <c r="C132" s="44"/>
      <c r="D132" s="108" t="e">
        <f>SUM(D28,D43,#REF!,D66,D72,#REF!,D86,D92,D98,D106,D114,D116)</f>
        <v>#REF!</v>
      </c>
      <c r="E132" s="16"/>
      <c r="F132" s="16"/>
      <c r="G132" s="130"/>
      <c r="H132" s="16"/>
      <c r="I132" s="16"/>
      <c r="J132" s="130"/>
      <c r="K132" s="16"/>
    </row>
    <row r="133" spans="1:11" ht="13.5" hidden="1" thickBot="1">
      <c r="A133" s="73"/>
      <c r="B133" s="433"/>
      <c r="C133" s="44"/>
      <c r="D133" s="109"/>
      <c r="E133" s="16"/>
      <c r="F133" s="16"/>
      <c r="G133" s="130"/>
      <c r="H133" s="16"/>
      <c r="I133" s="16"/>
      <c r="J133" s="130"/>
      <c r="K133" s="16"/>
    </row>
    <row r="134" spans="1:11" ht="13.5" hidden="1" thickBot="1">
      <c r="A134" s="73" t="s">
        <v>13</v>
      </c>
      <c r="B134" s="433"/>
      <c r="C134" s="44"/>
      <c r="D134" s="108" t="e">
        <f>SUM(D37,D49,#REF!,D74,#REF!,D89,D100,D108,D118,D126)</f>
        <v>#REF!</v>
      </c>
      <c r="E134" s="16"/>
      <c r="F134" s="16"/>
      <c r="G134" s="130"/>
      <c r="H134" s="16"/>
      <c r="I134" s="16"/>
      <c r="J134" s="130"/>
      <c r="K134" s="16"/>
    </row>
    <row r="135" spans="1:11" ht="13.5" hidden="1" thickBot="1">
      <c r="A135" s="87"/>
      <c r="B135" s="446"/>
      <c r="C135" s="47"/>
      <c r="D135" s="125"/>
      <c r="E135" s="48"/>
      <c r="F135" s="48"/>
      <c r="G135" s="133"/>
      <c r="H135" s="48"/>
      <c r="I135" s="48"/>
      <c r="J135" s="133"/>
      <c r="K135" s="48"/>
    </row>
    <row r="136" spans="1:11" ht="13.5" thickBot="1">
      <c r="A136" s="73" t="s">
        <v>9</v>
      </c>
      <c r="B136" s="432" t="s">
        <v>111</v>
      </c>
      <c r="C136" s="30" t="s">
        <v>60</v>
      </c>
      <c r="D136" s="107">
        <f>'Карабихское сп'!D34</f>
        <v>0</v>
      </c>
      <c r="E136" s="60"/>
      <c r="F136" s="61">
        <f>'Карабихское сп'!F34</f>
        <v>0</v>
      </c>
      <c r="G136" s="140"/>
      <c r="H136" s="61">
        <v>1721.61</v>
      </c>
      <c r="I136" s="61">
        <f>'Карабихское сп'!I34</f>
        <v>0</v>
      </c>
      <c r="J136" s="140">
        <v>1244.41</v>
      </c>
      <c r="K136" s="401"/>
    </row>
    <row r="137" spans="1:11" ht="13.5" thickBot="1">
      <c r="A137" s="73"/>
      <c r="B137" s="433"/>
      <c r="C137" s="51"/>
      <c r="D137" s="105"/>
      <c r="E137" s="38"/>
      <c r="F137" s="39"/>
      <c r="G137" s="40"/>
      <c r="H137" s="39"/>
      <c r="I137" s="39"/>
      <c r="J137" s="40"/>
      <c r="K137" s="393"/>
    </row>
    <row r="138" spans="1:11" ht="26.25" thickBot="1">
      <c r="A138" s="74" t="s">
        <v>12</v>
      </c>
      <c r="B138" s="433"/>
      <c r="C138" s="30" t="s">
        <v>60</v>
      </c>
      <c r="D138" s="106">
        <f>'Карабихское сп'!D41</f>
        <v>0</v>
      </c>
      <c r="E138" s="76"/>
      <c r="F138" s="62">
        <f>'Карабихское сп'!F41</f>
        <v>0</v>
      </c>
      <c r="G138" s="139"/>
      <c r="H138" s="62">
        <v>106.18</v>
      </c>
      <c r="I138" s="62">
        <f>'Карабихское сп'!I41</f>
        <v>0</v>
      </c>
      <c r="J138" s="139">
        <v>74.66</v>
      </c>
      <c r="K138" s="397"/>
    </row>
    <row r="139" spans="1:11" ht="13.5" thickBot="1">
      <c r="A139" s="73"/>
      <c r="B139" s="433"/>
      <c r="C139" s="51"/>
      <c r="D139" s="105"/>
      <c r="E139" s="38"/>
      <c r="F139" s="39"/>
      <c r="G139" s="40"/>
      <c r="H139" s="39"/>
      <c r="I139" s="39"/>
      <c r="J139" s="40"/>
      <c r="K139" s="393"/>
    </row>
    <row r="140" spans="1:11" ht="25.5">
      <c r="A140" s="74" t="s">
        <v>3</v>
      </c>
      <c r="B140" s="433"/>
      <c r="C140" s="30" t="s">
        <v>60</v>
      </c>
      <c r="D140" s="106">
        <f>'Карабихское сп'!D46</f>
        <v>0</v>
      </c>
      <c r="E140" s="76"/>
      <c r="F140" s="62">
        <f>'Карабихское сп'!F46</f>
        <v>0</v>
      </c>
      <c r="G140" s="139"/>
      <c r="H140" s="62">
        <v>22.11</v>
      </c>
      <c r="I140" s="62">
        <f>'Карабихское сп'!I46</f>
        <v>0</v>
      </c>
      <c r="J140" s="139">
        <v>19.66</v>
      </c>
      <c r="K140" s="397"/>
    </row>
    <row r="141" spans="1:11" ht="13.5" thickBot="1">
      <c r="A141" s="74"/>
      <c r="B141" s="433"/>
      <c r="C141" s="30"/>
      <c r="D141" s="106"/>
      <c r="E141" s="76"/>
      <c r="F141" s="62"/>
      <c r="G141" s="139"/>
      <c r="H141" s="62"/>
      <c r="I141" s="62"/>
      <c r="J141" s="139"/>
      <c r="K141" s="397"/>
    </row>
    <row r="142" spans="1:11" ht="13.5" thickBot="1">
      <c r="A142" s="73" t="s">
        <v>13</v>
      </c>
      <c r="B142" s="433"/>
      <c r="C142" s="30" t="s">
        <v>60</v>
      </c>
      <c r="D142" s="106"/>
      <c r="E142" s="76"/>
      <c r="F142" s="62"/>
      <c r="G142" s="139"/>
      <c r="H142" s="62">
        <v>40.22</v>
      </c>
      <c r="I142" s="62"/>
      <c r="J142" s="139">
        <v>17.38</v>
      </c>
      <c r="K142" s="397"/>
    </row>
    <row r="143" spans="1:11" ht="13.5" thickBot="1">
      <c r="A143" s="88"/>
      <c r="B143" s="446"/>
      <c r="C143" s="84"/>
      <c r="D143" s="102"/>
      <c r="E143" s="79"/>
      <c r="F143" s="80"/>
      <c r="G143" s="134"/>
      <c r="H143" s="80"/>
      <c r="I143" s="80"/>
      <c r="J143" s="134"/>
      <c r="K143" s="395"/>
    </row>
  </sheetData>
  <mergeCells count="35">
    <mergeCell ref="B136:B143"/>
    <mergeCell ref="B128:B135"/>
    <mergeCell ref="B126:B127"/>
    <mergeCell ref="B116:B119"/>
    <mergeCell ref="B120:B123"/>
    <mergeCell ref="B124:B125"/>
    <mergeCell ref="B94:B101"/>
    <mergeCell ref="B38:B49"/>
    <mergeCell ref="B102:B109"/>
    <mergeCell ref="B110:B115"/>
    <mergeCell ref="B90:B93"/>
    <mergeCell ref="B50:B55"/>
    <mergeCell ref="B63:B67"/>
    <mergeCell ref="E3:G3"/>
    <mergeCell ref="H3:J3"/>
    <mergeCell ref="A87:A88"/>
    <mergeCell ref="B76:B82"/>
    <mergeCell ref="B83:B89"/>
    <mergeCell ref="B68:B75"/>
    <mergeCell ref="A5:A11"/>
    <mergeCell ref="A13:A19"/>
    <mergeCell ref="A21:A27"/>
    <mergeCell ref="A76:A78"/>
    <mergeCell ref="A80:A81"/>
    <mergeCell ref="A83:A85"/>
    <mergeCell ref="A38:A42"/>
    <mergeCell ref="A44:A48"/>
    <mergeCell ref="A63:A64"/>
    <mergeCell ref="A65:A66"/>
    <mergeCell ref="A50:A51"/>
    <mergeCell ref="A53:A54"/>
    <mergeCell ref="B5:B37"/>
    <mergeCell ref="B56:B59"/>
    <mergeCell ref="B60:B62"/>
    <mergeCell ref="A29:A36"/>
  </mergeCells>
  <printOptions/>
  <pageMargins left="0.65" right="0.16" top="0.51" bottom="0.25" header="0.5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2013-03-22T09:28:20Z</cp:lastPrinted>
  <dcterms:created xsi:type="dcterms:W3CDTF">1996-10-08T23:32:33Z</dcterms:created>
  <dcterms:modified xsi:type="dcterms:W3CDTF">2013-12-05T05:07:01Z</dcterms:modified>
  <cp:category/>
  <cp:version/>
  <cp:contentType/>
  <cp:contentStatus/>
</cp:coreProperties>
</file>